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kizas\Downloads\"/>
    </mc:Choice>
  </mc:AlternateContent>
  <xr:revisionPtr revIDLastSave="0" documentId="13_ncr:1_{9690028A-0017-49AA-9D83-D961944D6776}" xr6:coauthVersionLast="47" xr6:coauthVersionMax="47" xr10:uidLastSave="{00000000-0000-0000-0000-000000000000}"/>
  <workbookProtection workbookAlgorithmName="SHA-512" workbookHashValue="9CVCKeieV80qGJTm0YU8G+kef/uFjrM/cEGlOAivMfK3KzrUgU4yiUSu8DGSZ8j0k12ASH9YyMZihOBKdrkqLg==" workbookSaltValue="y8hiC7acrQwsjwWty51XnA==" workbookSpinCount="100000" lockStructure="1"/>
  <bookViews>
    <workbookView xWindow="-25005" yWindow="825" windowWidth="21600" windowHeight="13020" firstSheet="1" activeTab="1" xr2:uid="{00000000-000D-0000-FFFF-FFFF00000000}"/>
  </bookViews>
  <sheets>
    <sheet name="AIスキャン" sheetId="1" state="hidden" r:id="rId1"/>
    <sheet name="情報入力" sheetId="2" r:id="rId2"/>
    <sheet name="申請用シート" sheetId="7" state="hidden" r:id="rId3"/>
    <sheet name="最低賃金表" sheetId="6" state="hidden" r:id="rId4"/>
    <sheet name="リスト" sheetId="4" state="hidden" r:id="rId5"/>
    <sheet name="業種コード" sheetId="5" state="hidden" r:id="rId6"/>
  </sheets>
  <definedNames>
    <definedName name="選択5">INDEX(#REF!,MATCH(#REF!,#REF!,0))</definedName>
    <definedName name="選択6">INDEX(#REF!,MATCH(#REF!,#REF!,0))</definedName>
    <definedName name="都道府県">#REF!</definedName>
    <definedName name="都道府県別最低賃金">#REF!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1" roundtripDataChecksum="x5SMgCqTH3Hy6gH9b/2KB48B5K8SHDLKkYdafMv2tcw="/>
    </ext>
  </extLst>
</workbook>
</file>

<file path=xl/calcChain.xml><?xml version="1.0" encoding="utf-8"?>
<calcChain xmlns="http://schemas.openxmlformats.org/spreadsheetml/2006/main">
  <c r="C7" i="7" l="1"/>
  <c r="C6" i="7"/>
  <c r="T62" i="2" l="1"/>
  <c r="S62" i="2" a="1"/>
  <c r="S62" i="2" s="1"/>
  <c r="T61" i="2"/>
  <c r="S61" i="2" a="1"/>
  <c r="S61" i="2" s="1"/>
  <c r="B59" i="2"/>
  <c r="L41" i="2" l="1"/>
  <c r="L118" i="2" s="1"/>
  <c r="T55" i="2"/>
  <c r="T54" i="2"/>
  <c r="L55" i="2" s="1" a="1"/>
  <c r="L55" i="2" s="1"/>
  <c r="S123" i="2" a="1"/>
  <c r="S123" i="2" s="1"/>
  <c r="S81" i="2" a="1"/>
  <c r="S81" i="2" s="1"/>
  <c r="S78" i="2" a="1"/>
  <c r="S78" i="2" s="1"/>
  <c r="S74" i="2" a="1"/>
  <c r="S74" i="2" s="1"/>
  <c r="I55" i="2" l="1" a="1"/>
  <c r="I55" i="2" s="1"/>
  <c r="F118" i="2" a="1"/>
  <c r="F118" i="2" s="1"/>
  <c r="C118" i="2" s="1" a="1"/>
  <c r="C118" i="2" s="1"/>
  <c r="S55" i="2" a="1"/>
  <c r="S55" i="2" s="1"/>
  <c r="S44" i="2" a="1"/>
  <c r="S44" i="2" s="1"/>
  <c r="J28" i="7" l="1"/>
  <c r="L28" i="7"/>
  <c r="J55" i="2"/>
  <c r="M55" i="2" a="1"/>
  <c r="M55" i="2" s="1"/>
  <c r="N55" i="2" s="1"/>
  <c r="B119" i="2" l="1"/>
  <c r="J32" i="7"/>
  <c r="J33" i="7" s="1"/>
  <c r="C30" i="7"/>
  <c r="C72" i="7"/>
  <c r="C77" i="7"/>
  <c r="C76" i="7"/>
  <c r="C75" i="7"/>
  <c r="C74" i="7"/>
  <c r="C73" i="7"/>
  <c r="C102" i="7"/>
  <c r="C104" i="7" s="1"/>
  <c r="K41" i="2" l="1"/>
  <c r="C85" i="7"/>
  <c r="T73" i="2"/>
  <c r="S73" i="2" a="1"/>
  <c r="S73" i="2" s="1"/>
  <c r="C27" i="7" l="1"/>
  <c r="T19" i="2"/>
  <c r="T13" i="2"/>
  <c r="T5" i="2"/>
  <c r="AH2" i="1"/>
  <c r="Q94" i="7"/>
  <c r="Q95" i="7"/>
  <c r="Q96" i="7"/>
  <c r="Q97" i="7"/>
  <c r="Q98" i="7"/>
  <c r="Q99" i="7"/>
  <c r="Q100" i="7"/>
  <c r="Q101" i="7"/>
  <c r="Q102" i="7"/>
  <c r="Q103" i="7"/>
  <c r="Q104" i="7"/>
  <c r="Q105" i="7"/>
  <c r="Q106" i="7"/>
  <c r="Q107" i="7"/>
  <c r="Q108" i="7"/>
  <c r="Q109" i="7"/>
  <c r="I5" i="7"/>
  <c r="I9" i="7"/>
  <c r="I10" i="7"/>
  <c r="AC2" i="1" s="1"/>
  <c r="I11" i="7"/>
  <c r="I13" i="7"/>
  <c r="J13" i="7" s="1"/>
  <c r="I14" i="7"/>
  <c r="J14" i="7" s="1"/>
  <c r="J19" i="7"/>
  <c r="K19" i="7"/>
  <c r="L19" i="7"/>
  <c r="I20" i="7"/>
  <c r="J20" i="7" s="1"/>
  <c r="Z2" i="1" s="1"/>
  <c r="J36" i="7"/>
  <c r="F2" i="1" s="1"/>
  <c r="M74" i="7"/>
  <c r="C109" i="7"/>
  <c r="C108" i="7"/>
  <c r="C107" i="7"/>
  <c r="C101" i="7"/>
  <c r="I2" i="1" s="1"/>
  <c r="C99" i="7"/>
  <c r="H2" i="1" s="1"/>
  <c r="C66" i="7"/>
  <c r="T42" i="2" s="1"/>
  <c r="C65" i="7"/>
  <c r="C82" i="7"/>
  <c r="Q81" i="7"/>
  <c r="Q82" i="7"/>
  <c r="Q83" i="7"/>
  <c r="X2" i="1"/>
  <c r="W2" i="1"/>
  <c r="V2" i="1"/>
  <c r="U2" i="1"/>
  <c r="T2" i="1"/>
  <c r="S2" i="1"/>
  <c r="C70" i="7"/>
  <c r="R2" i="1" s="1"/>
  <c r="C69" i="7"/>
  <c r="Q2" i="1" s="1"/>
  <c r="C68" i="7"/>
  <c r="P2" i="1" s="1"/>
  <c r="Q6" i="7"/>
  <c r="C64" i="7"/>
  <c r="C63" i="7"/>
  <c r="E2" i="1" s="1"/>
  <c r="C62" i="7"/>
  <c r="D2" i="1" s="1"/>
  <c r="C59" i="7"/>
  <c r="O2" i="1" s="1"/>
  <c r="C58" i="7"/>
  <c r="N2" i="1" s="1"/>
  <c r="C57" i="7"/>
  <c r="M2" i="1" s="1"/>
  <c r="C56" i="7"/>
  <c r="L2" i="1" s="1"/>
  <c r="C55" i="7"/>
  <c r="K2" i="1" s="1"/>
  <c r="C34" i="7"/>
  <c r="C35" i="7"/>
  <c r="C33" i="7"/>
  <c r="C32" i="7"/>
  <c r="C29" i="7"/>
  <c r="C28" i="7"/>
  <c r="C25" i="7"/>
  <c r="C18" i="7"/>
  <c r="J2" i="1" s="1"/>
  <c r="C12" i="7"/>
  <c r="C11" i="7"/>
  <c r="B13" i="7"/>
  <c r="Q13" i="7" s="1"/>
  <c r="B25" i="7"/>
  <c r="Q25" i="7" s="1"/>
  <c r="B17" i="7"/>
  <c r="Q17" i="7" s="1"/>
  <c r="B16" i="7"/>
  <c r="Q16" i="7" s="1"/>
  <c r="B15" i="7"/>
  <c r="Q15" i="7" s="1"/>
  <c r="B14" i="7"/>
  <c r="Q14" i="7" s="1"/>
  <c r="B11" i="7"/>
  <c r="B12" i="7" s="1"/>
  <c r="Q12" i="7" s="1"/>
  <c r="Q4" i="7"/>
  <c r="Q5" i="7"/>
  <c r="Q7" i="7"/>
  <c r="Q8" i="7"/>
  <c r="Q9" i="7"/>
  <c r="Q10" i="7"/>
  <c r="Q18" i="7"/>
  <c r="Q19" i="7"/>
  <c r="Q20" i="7"/>
  <c r="Q21" i="7"/>
  <c r="Q22" i="7"/>
  <c r="Q23" i="7"/>
  <c r="Q24"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4" i="7"/>
  <c r="Q85" i="7"/>
  <c r="Q86" i="7"/>
  <c r="Q87" i="7"/>
  <c r="Q88" i="7"/>
  <c r="Q89" i="7"/>
  <c r="Q90" i="7"/>
  <c r="Q91" i="7"/>
  <c r="Q92" i="7"/>
  <c r="Q93" i="7"/>
  <c r="Q2" i="7"/>
  <c r="Q3" i="7"/>
  <c r="D54" i="7"/>
  <c r="E54"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Y2" i="1" l="1"/>
  <c r="G2" i="1"/>
  <c r="J10" i="7"/>
  <c r="K10" i="7" s="1"/>
  <c r="L10" i="7" s="1"/>
  <c r="J11" i="7"/>
  <c r="K11" i="7" s="1"/>
  <c r="L11" i="7" s="1"/>
  <c r="I12" i="7"/>
  <c r="J23" i="7"/>
  <c r="J24" i="7" s="1"/>
  <c r="K14" i="7"/>
  <c r="L14" i="7" s="1"/>
  <c r="L13" i="7"/>
  <c r="K13" i="7"/>
  <c r="K20" i="7"/>
  <c r="AA2" i="1" s="1"/>
  <c r="J21" i="7"/>
  <c r="K28" i="7"/>
  <c r="Q11" i="7"/>
  <c r="K23" i="7" l="1"/>
  <c r="K24" i="7" s="1"/>
  <c r="I15" i="7"/>
  <c r="AD2" i="1"/>
  <c r="L23" i="7"/>
  <c r="L20" i="7"/>
  <c r="AB2" i="1" s="1"/>
  <c r="K21" i="7"/>
  <c r="S24" i="2" a="1"/>
  <c r="S24" i="2" s="1"/>
  <c r="T24" i="2"/>
  <c r="L24" i="7" l="1"/>
  <c r="L21" i="7"/>
  <c r="T66" i="2"/>
  <c r="T123" i="2" l="1" a="1"/>
  <c r="T123" i="2" s="1"/>
  <c r="T128" i="2"/>
  <c r="S128" i="2" a="1"/>
  <c r="S128" i="2" s="1"/>
  <c r="T127" i="2"/>
  <c r="S127" i="2" a="1"/>
  <c r="S127" i="2" s="1"/>
  <c r="C110" i="2"/>
  <c r="F110" i="2" s="1"/>
  <c r="I110" i="2" s="1"/>
  <c r="T81" i="2"/>
  <c r="T78" i="2"/>
  <c r="T74" i="2"/>
  <c r="T72" i="2"/>
  <c r="S72" i="2" a="1"/>
  <c r="S72" i="2" s="1"/>
  <c r="T71" i="2"/>
  <c r="S71" i="2" a="1"/>
  <c r="S71" i="2" s="1"/>
  <c r="T70" i="2"/>
  <c r="S70" i="2" a="1"/>
  <c r="S70" i="2" s="1"/>
  <c r="T69" i="2"/>
  <c r="S69" i="2" a="1"/>
  <c r="S69" i="2" s="1"/>
  <c r="T68" i="2"/>
  <c r="S68" i="2" a="1"/>
  <c r="S68" i="2" s="1"/>
  <c r="S66" i="2" a="1"/>
  <c r="S66" i="2" s="1"/>
  <c r="R53" i="2"/>
  <c r="S52" i="2" a="1"/>
  <c r="S52" i="2" s="1"/>
  <c r="N52" i="2"/>
  <c r="T52" i="2" s="1"/>
  <c r="R50" i="2"/>
  <c r="S49" i="2" a="1"/>
  <c r="S49" i="2" s="1"/>
  <c r="N49" i="2"/>
  <c r="T49" i="2" s="1"/>
  <c r="T44" i="2" s="1"/>
  <c r="T43" i="2"/>
  <c r="S43" i="2" a="1"/>
  <c r="S43" i="2" s="1"/>
  <c r="S42" i="2" a="1"/>
  <c r="S42" i="2" s="1"/>
  <c r="N21" i="2"/>
  <c r="N15" i="2"/>
  <c r="N7" i="2"/>
  <c r="S13" i="2" a="1"/>
  <c r="S13" i="2" s="1"/>
  <c r="N2" i="2"/>
  <c r="S5" i="2" a="1"/>
  <c r="S5" i="2" s="1"/>
  <c r="AG2" i="1"/>
  <c r="C2" i="1"/>
  <c r="B2" i="1"/>
  <c r="A2" i="1"/>
  <c r="N41" i="2" l="1"/>
  <c r="N64" i="2"/>
  <c r="J9" i="7"/>
  <c r="J12" i="7" s="1"/>
  <c r="J15" i="7" s="1"/>
  <c r="J17" i="7" s="1"/>
  <c r="AE2" i="1" s="1"/>
  <c r="I118" i="2"/>
  <c r="C100" i="7"/>
  <c r="N74" i="2"/>
  <c r="L110" i="2"/>
  <c r="I112" i="2"/>
  <c r="I111" i="2"/>
  <c r="F111" i="2"/>
  <c r="F112" i="2"/>
  <c r="L112" i="2" l="1"/>
  <c r="L111" i="2"/>
  <c r="K9" i="7" l="1"/>
  <c r="K12" i="7" s="1"/>
  <c r="K15" i="7" s="1"/>
  <c r="K17" i="7" s="1"/>
  <c r="L9" i="7"/>
  <c r="L12" i="7" s="1"/>
  <c r="L15" i="7" s="1"/>
  <c r="L17" i="7" s="1"/>
  <c r="I18" i="7" l="1"/>
  <c r="AF2" i="1"/>
  <c r="I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PC38 KIZASHI</author>
  </authors>
  <commentList>
    <comment ref="J34" authorId="0" shapeId="0" xr:uid="{A1DB6965-C724-4012-B8BA-9166EF79BBA2}">
      <text>
        <r>
          <rPr>
            <b/>
            <sz val="9"/>
            <color indexed="81"/>
            <rFont val="MS P ゴシック"/>
            <family val="3"/>
            <charset val="128"/>
          </rPr>
          <t xml:space="preserve">シミュレーションシートの下記項目をご確認ください
</t>
        </r>
        <r>
          <rPr>
            <sz val="9"/>
            <color indexed="81"/>
            <rFont val="MS P ゴシック"/>
            <family val="3"/>
            <charset val="128"/>
          </rPr>
          <t>・[ソフトウェア欄]の合計金額をご入力ください。
・みまもりパックは含めます。
・ハードウェアは除きます。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<sst xmlns="http://schemas.openxmlformats.org/spreadsheetml/2006/main" count="8846" uniqueCount="4705">
  <si>
    <t>地域経済牽引事業計画</t>
  </si>
  <si>
    <t>地域未来牽引企業</t>
  </si>
  <si>
    <r>
      <rPr>
        <b/>
        <sz val="11"/>
        <color theme="1"/>
        <rFont val="ＭＳ ゴシック"/>
        <family val="3"/>
        <charset val="128"/>
      </rPr>
      <t>健康経営優良法人</t>
    </r>
    <r>
      <rPr>
        <b/>
        <sz val="11"/>
        <color theme="1"/>
        <rFont val="Arial"/>
        <family val="2"/>
      </rPr>
      <t>2025</t>
    </r>
  </si>
  <si>
    <t>えるぼし又はプラチナえるぼし</t>
  </si>
  <si>
    <t>くるみん、トライくるみん又はプラチナくるみん</t>
  </si>
  <si>
    <r>
      <rPr>
        <b/>
        <sz val="11"/>
        <color theme="1"/>
        <rFont val="ＭＳ ゴシック"/>
        <family val="3"/>
        <charset val="128"/>
      </rPr>
      <t>補助対象経費は売上の</t>
    </r>
    <r>
      <rPr>
        <b/>
        <sz val="11"/>
        <color theme="1"/>
        <rFont val="Arial"/>
        <family val="2"/>
      </rPr>
      <t>17</t>
    </r>
    <r>
      <rPr>
        <b/>
        <sz val="11"/>
        <color theme="1"/>
        <rFont val="ＭＳ ゴシック"/>
        <family val="3"/>
        <charset val="128"/>
      </rPr>
      <t>％以内に収まっていない</t>
    </r>
  </si>
  <si>
    <r>
      <rPr>
        <b/>
        <sz val="11"/>
        <color theme="1"/>
        <rFont val="ＭＳ ゴシック"/>
        <family val="3"/>
        <charset val="128"/>
      </rPr>
      <t>労働時間が7</t>
    </r>
    <r>
      <rPr>
        <b/>
        <sz val="11"/>
        <color theme="1"/>
        <rFont val="Arial"/>
        <family val="2"/>
      </rPr>
      <t>00</t>
    </r>
    <r>
      <rPr>
        <b/>
        <sz val="11"/>
        <color theme="1"/>
        <rFont val="ＭＳ ゴシック"/>
        <family val="3"/>
        <charset val="128"/>
      </rPr>
      <t>時間未満</t>
    </r>
  </si>
  <si>
    <t>本店所在地</t>
  </si>
  <si>
    <t>事業所内最低賃金</t>
  </si>
  <si>
    <t>業種コード</t>
  </si>
  <si>
    <t>正規雇用</t>
  </si>
  <si>
    <t>契約社員</t>
  </si>
  <si>
    <t>パートアルバイト</t>
  </si>
  <si>
    <t>派遣社員</t>
  </si>
  <si>
    <t>その他</t>
  </si>
  <si>
    <t>前期正規雇用</t>
  </si>
  <si>
    <t>前期契約社員</t>
  </si>
  <si>
    <t>前期パートアルバイト</t>
  </si>
  <si>
    <t>年間平均労働時間</t>
  </si>
  <si>
    <t>売上</t>
  </si>
  <si>
    <t>粗利</t>
  </si>
  <si>
    <t>営業利益</t>
  </si>
  <si>
    <t>経常利益</t>
  </si>
  <si>
    <t>減価償却費</t>
  </si>
  <si>
    <t>直近決算期の給与支給総額</t>
  </si>
  <si>
    <t>1年度目給与総支給額</t>
  </si>
  <si>
    <t>2年度目給与総支給額</t>
  </si>
  <si>
    <t>3年度目給与総支給額</t>
  </si>
  <si>
    <t>人件費</t>
  </si>
  <si>
    <t>付加価値額</t>
  </si>
  <si>
    <r>
      <rPr>
        <b/>
        <sz val="10"/>
        <color theme="1"/>
        <rFont val="ＭＳ ゴシック"/>
        <family val="3"/>
        <charset val="128"/>
      </rPr>
      <t>労働生産性向上率</t>
    </r>
    <r>
      <rPr>
        <b/>
        <sz val="10"/>
        <color theme="1"/>
        <rFont val="Arial"/>
        <family val="2"/>
      </rPr>
      <t>(2</t>
    </r>
    <r>
      <rPr>
        <b/>
        <sz val="10"/>
        <color theme="1"/>
        <rFont val="Yu Gothic"/>
        <family val="3"/>
        <charset val="128"/>
      </rPr>
      <t>期</t>
    </r>
    <r>
      <rPr>
        <b/>
        <sz val="10"/>
        <color theme="1"/>
        <rFont val="Arial"/>
        <family val="2"/>
      </rPr>
      <t>)</t>
    </r>
  </si>
  <si>
    <r>
      <rPr>
        <b/>
        <sz val="10"/>
        <color theme="1"/>
        <rFont val="ＭＳ ゴシック"/>
        <family val="3"/>
        <charset val="128"/>
      </rPr>
      <t>労働生産性向上率</t>
    </r>
    <r>
      <rPr>
        <b/>
        <sz val="10"/>
        <color theme="1"/>
        <rFont val="Arial"/>
        <family val="2"/>
      </rPr>
      <t>(4</t>
    </r>
    <r>
      <rPr>
        <b/>
        <sz val="10"/>
        <color theme="1"/>
        <rFont val="ＭＳ ゴシック"/>
        <family val="3"/>
        <charset val="128"/>
      </rPr>
      <t>期</t>
    </r>
    <r>
      <rPr>
        <b/>
        <sz val="10"/>
        <color theme="1"/>
        <rFont val="Arial"/>
        <family val="2"/>
      </rPr>
      <t>)</t>
    </r>
  </si>
  <si>
    <r>
      <rPr>
        <b/>
        <sz val="10"/>
        <color theme="1"/>
        <rFont val="游ゴシック"/>
        <family val="3"/>
        <charset val="128"/>
      </rPr>
      <t>事業内容</t>
    </r>
  </si>
  <si>
    <r>
      <rPr>
        <b/>
        <sz val="10"/>
        <color theme="1"/>
        <rFont val="游ゴシック"/>
        <family val="3"/>
        <charset val="128"/>
      </rPr>
      <t>決算月</t>
    </r>
  </si>
  <si>
    <t>チェック範囲
（メモ）</t>
  </si>
  <si>
    <t>結果</t>
  </si>
  <si>
    <t>セルの入力規則</t>
  </si>
  <si>
    <t>エラーメッセージ</t>
  </si>
  <si>
    <t>リスト選択肢1</t>
  </si>
  <si>
    <t>リスト選択肢2</t>
  </si>
  <si>
    <t>リスト選択肢3</t>
  </si>
  <si>
    <t>リスト選択肢4</t>
  </si>
  <si>
    <t>　1. 個人情報の取扱いに関して</t>
  </si>
  <si>
    <t>クリックして個人情報の取り扱いをご確認ください：https://kizashi-co.jp/privacy-policy</t>
  </si>
  <si>
    <t>※提供いただいた個人情報や資料一切の情報を、事前の承諾を得ることなく第三者に開示することはございません。</t>
  </si>
  <si>
    <t>個人情報の取扱いに対する同意</t>
  </si>
  <si>
    <t xml:space="preserve"> </t>
  </si>
  <si>
    <t>「選択してください」の欄をクリックすると、右横に[▼]のボタンが表示されますので、
ボタンをクリックして「同意する」をお選びください</t>
  </si>
  <si>
    <t>リスト</t>
  </si>
  <si>
    <t>同意する</t>
  </si>
  <si>
    <t>　2. 宣誓事項</t>
  </si>
  <si>
    <t>◆今回申請する IT ツール（ソフトウェア、オプション、役務、ハードウェア、セキュリティ）は各種規程に準拠し、
　採択を受けて導入する場合ITツールの利用・運用を必ず行います。</t>
  </si>
  <si>
    <t>【編集者の方へ】T5およびT13,T19セルを直接「TRUE」と書き換えると、宣誓事項に同意しなくてもExcelの編集が可能です。</t>
  </si>
  <si>
    <t>◆ ITツールの販売金額に占める貴社の自己負担額を減額又は無償とするような販売方法
　(形式・時期の如何を問わず、貴社に実質的に還元を行うもの。キャッシュバックを含む)は行われていません。</t>
  </si>
  <si>
    <t>⇒編集が終わったら,T5およびT13,T19セルを元の「=IF」で始まる論理式に書き換えて戻してください。（それぞれ1つ上のセルの=以降の式をコピー）</t>
  </si>
  <si>
    <t>◆その他、公募要領や交付規程に記載の交付決定取消事由(不正・虚偽等)に該当する行為を行っておらず、今後も行いません。</t>
  </si>
  <si>
    <t>宣誓：このたびの申請内容は＜宣誓事項＞に記載のとおりであり、疑義が無いことをここに宣誓します。</t>
  </si>
  <si>
    <t>この宣誓が虚偽であること又は宣誓事項に反したことにより、当方が不利益を被ることとなっても、異議は一切申し立てません。</t>
  </si>
  <si>
    <t>宣誓事項に対する同意</t>
  </si>
  <si>
    <t>対象外の要件に該当しますか</t>
  </si>
  <si>
    <t>「選択してください」の欄をクリックすると、右横に[▼]のボタンが表示されますので、
ボタンをクリックして「該当しない」をお選びください</t>
  </si>
  <si>
    <t>$K$19</t>
  </si>
  <si>
    <t>該当しない</t>
  </si>
  <si>
    <t>　4. 申請者基本情報</t>
  </si>
  <si>
    <t>✕</t>
  </si>
  <si>
    <t>チェックなし</t>
  </si>
  <si>
    <t>氏</t>
  </si>
  <si>
    <t>名</t>
  </si>
  <si>
    <t>いずれもSMS受信可能かつ、申請時お手回りにご用意いただける番号をご登録ください。（iPad/固定電話不可）</t>
  </si>
  <si>
    <t>SMS受信用番号(gBizID)</t>
  </si>
  <si>
    <t>gBizIDに登録してあるSMS受信用携帯番号をご入力ください</t>
  </si>
  <si>
    <t>担当者携帯番号(提出時使用)</t>
  </si>
  <si>
    <t>交付申請の際に使用する携帯番号をご入力ください</t>
  </si>
  <si>
    <t>　5. 過去採択について　過去にIT導入補助金の採択を受けたことがある事業者のみ</t>
  </si>
  <si>
    <t>2023年度以降に採択を受けたことがある場合、補助金を利用して導入したソフトウェアの正式な「ITツール名」を入力してください。</t>
  </si>
  <si>
    <t>「ITツール名」は、ポータルサイトにログインして「申請内容」をご確認ください</t>
  </si>
  <si>
    <t>申請年度</t>
  </si>
  <si>
    <t>IT導入補助金　2022</t>
  </si>
  <si>
    <t>ログインページ：https://portal.it-hojo.jp/r3/mypage</t>
  </si>
  <si>
    <t>申請枠</t>
  </si>
  <si>
    <t>IT導入補助金　2023 前期</t>
  </si>
  <si>
    <t>ログインページ：https:/portal.it-hojo.jp/r4/mypage</t>
  </si>
  <si>
    <t>通常枠</t>
  </si>
  <si>
    <t>デジタル化基盤導入枠</t>
  </si>
  <si>
    <t>インボイス枠</t>
  </si>
  <si>
    <t>導入したITツール名</t>
  </si>
  <si>
    <t>IT導入補助金
2023 後期～2024</t>
  </si>
  <si>
    <t>ログインページ：https:/portal.shinsei.it-shien.smrj.go.jp/</t>
  </si>
  <si>
    <t>　6. 事業詳細</t>
  </si>
  <si>
    <t>業種コード（4桁)</t>
  </si>
  <si>
    <t>検索用サイト：https://www.e-stat.go.jp/classifications/terms/10</t>
  </si>
  <si>
    <t>「検索用サイト」をご覧いただき、4桁目まで業種コードを絞り込んでください</t>
  </si>
  <si>
    <t>本店所在地都道府県</t>
  </si>
  <si>
    <t>リスト=最低賃金表!$A$1:$A$47</t>
  </si>
  <si>
    <t>事業開始年月日</t>
  </si>
  <si>
    <t>日付</t>
  </si>
  <si>
    <t>最新の決算月</t>
  </si>
  <si>
    <t>月</t>
  </si>
  <si>
    <t>決算月</t>
  </si>
  <si>
    <t>直近の決算月をご入力ください</t>
  </si>
  <si>
    <t>店舗・事業所の数</t>
  </si>
  <si>
    <t>軒</t>
  </si>
  <si>
    <t>事業者HP</t>
  </si>
  <si>
    <t>自社サイトのURLのみご入力ください
※インスタグラムやホットペッパーなどの他社サイトは記載しないでください</t>
  </si>
  <si>
    <t>事業内容</t>
  </si>
  <si>
    <t>導入するITツールをどのように活用するのかを具体的に記載してください</t>
  </si>
  <si>
    <t>例）弊社は〇〇年に設立しました。工場、店舗、住宅などの建築一式工事の設計、施工を行なっております。経験豊富な従業員が最新鋭の設備を駆使することで高い施工品質と安全性を保っており、地域のお客様にご愛顧いただいております。この度IT導入補助金を活用しクラウド会計ソフトを導入します。データをリアルタイムに可視化することで経営判断の迅速化や業務の効率化によるコスト削減を実現します。これにより労働生産性をあげ、新規顧客の獲得や働き方改革に繋げてまいります。</t>
  </si>
  <si>
    <t>事業の強み</t>
  </si>
  <si>
    <t>従業員教育の充実／顧客対応・接客に力を入れている／他社にはない提携会社との長年の信頼関係／
設備投資に力を入れており（具体的に〇〇な）設備により高品質なサービスを提供している　等</t>
  </si>
  <si>
    <t>例）お客様のご要望には細かいことでも柔軟に対応しご提案することで、親身に接してくれるという評価のお声やご紹介をいただくことが非常に多いです。建築設計が外注ではなく設計士が常駐しているので、顧客や取引先の要望変更に迅速に対応できるほか、コストを抑えて利益率を下げることなく顧客への販売価格を提供でき、他社との価格競争では引けを取りません。</t>
  </si>
  <si>
    <t>事業所内最低賃金時給</t>
  </si>
  <si>
    <t>￥</t>
  </si>
  <si>
    <r>
      <rPr>
        <sz val="10"/>
        <color theme="1"/>
        <rFont val="游ゴシック"/>
        <family val="3"/>
        <charset val="128"/>
      </rPr>
      <t xml:space="preserve">事業所内の最低賃金の方の時給をご入力ください
「職務手当」などは含みますが「残業手当」や「通勤手当」などは含みません
</t>
    </r>
    <r>
      <rPr>
        <b/>
        <sz val="10"/>
        <color theme="1"/>
        <rFont val="游ゴシック"/>
        <family val="3"/>
        <charset val="128"/>
      </rPr>
      <t>※事業所所在地の地域別最低賃金以上でないと入力できません</t>
    </r>
  </si>
  <si>
    <t>希望する</t>
  </si>
  <si>
    <t>希望しない</t>
  </si>
  <si>
    <t>　8. 各種登録状況</t>
  </si>
  <si>
    <t>SECURITY ACTION
自己宣言ID</t>
  </si>
  <si>
    <t>取得した自己宣言ID(4から始まる11桁の番号)をご入力ください
情報セキュリティ対策支援サイト( https://security-shien.ipa.go.jp/ )にて取得します</t>
  </si>
  <si>
    <t>自己宣言ID（4から始まる番号）</t>
  </si>
  <si>
    <r>
      <rPr>
        <b/>
        <sz val="11"/>
        <color theme="1"/>
        <rFont val="游ゴシック"/>
        <family val="3"/>
        <charset val="128"/>
      </rPr>
      <t xml:space="preserve">＜各種支援や認定取得＞ </t>
    </r>
    <r>
      <rPr>
        <b/>
        <sz val="10"/>
        <color theme="1"/>
        <rFont val="游ゴシック"/>
        <family val="3"/>
        <charset val="128"/>
      </rPr>
      <t>*該当する場合は審査において加点されます</t>
    </r>
  </si>
  <si>
    <t>くるみん認定取得状況</t>
  </si>
  <si>
    <t>くるみん認定</t>
  </si>
  <si>
    <t>次世代育成支援対策推進法（次世代法）に基づく子育てに関する支援など一定の基準を満たした企業を、厚生労働省が「子育てサポート企業」として認定する制度です。</t>
  </si>
  <si>
    <t>プラチナくるみん認定</t>
  </si>
  <si>
    <t>トライくるみん認定</t>
  </si>
  <si>
    <t>えるぼし認定取得状況</t>
  </si>
  <si>
    <t>えるぼし認定</t>
  </si>
  <si>
    <t>女性の活躍推進に関する取り組みを実施している企業を、女性活躍推進法に基づいて厚生労働大臣が認定する制度です。</t>
  </si>
  <si>
    <t>プラチナえるぼし認定</t>
  </si>
  <si>
    <t>健康経営優良法人認定</t>
  </si>
  <si>
    <t>特に優良な健康経営を実践している法人を、従業員や求職者、関係企業、金融機関などから評価を受ける環境を整備することを目的に、日本健康会議が認定する顕彰制度です。
2025年度の認定企業が審査において加点されます。</t>
  </si>
  <si>
    <t>認定あり(2025年度)</t>
  </si>
  <si>
    <t>認定あり(2024年度以前)</t>
  </si>
  <si>
    <t>地域経済牽引事業計画
（地域未来投資促進法）</t>
  </si>
  <si>
    <t>地域未来投資促進法は、地方公共団体の基本計画に基づき、地域経済に波及効果のある事業計画を都道府県が承認し支援する制度です。
IT導入補助金の申請受付開始日が当該計画の実施期間内であるもののみが加点対象です。</t>
  </si>
  <si>
    <t>承認あり(計画公表あり)</t>
  </si>
  <si>
    <t>承認あり(計画公表なし)</t>
  </si>
  <si>
    <t>交付申請時点で地域未来牽引企業（地域の成長を担う約4,700の企業・団体）に選定され、さらに「目標」を経済産業省に提出している必要があります。</t>
  </si>
  <si>
    <t>選定あり(目標提出あり)</t>
  </si>
  <si>
    <t>選定あり(目標提出なし)</t>
  </si>
  <si>
    <t>　9. 財務情報入力</t>
  </si>
  <si>
    <t>次の値の間
0～3500</t>
  </si>
  <si>
    <t>前期決算内容</t>
  </si>
  <si>
    <t>現在の雇用人数</t>
  </si>
  <si>
    <t>人</t>
  </si>
  <si>
    <t>その他(外国人研修生など)</t>
  </si>
  <si>
    <t>以下のうち、記載がない項目は0とご入力ください。</t>
  </si>
  <si>
    <t>前期決算の賃金総額</t>
  </si>
  <si>
    <t>前期決算時の雇用人数・平均労働時間</t>
  </si>
  <si>
    <t>役員報酬</t>
  </si>
  <si>
    <t>給与支給額</t>
  </si>
  <si>
    <t>労務費</t>
  </si>
  <si>
    <t>賞与</t>
  </si>
  <si>
    <t>雑給</t>
  </si>
  <si>
    <t>パート・アルバイトの方の給与を雑給としている場合はご入力ください</t>
  </si>
  <si>
    <t>年間の平均労働時間</t>
  </si>
  <si>
    <t>時間</t>
  </si>
  <si>
    <t>旅費交通費</t>
  </si>
  <si>
    <t>正規雇用（正社員）の雇用人数</t>
  </si>
  <si>
    <t>契約社員（労働契約を結んだ社員）の雇用人数</t>
  </si>
  <si>
    <t>パート・アルバイトの方の雇用人数</t>
  </si>
  <si>
    <r>
      <rPr>
        <b/>
        <sz val="10"/>
        <color theme="1"/>
        <rFont val="游ゴシック"/>
        <family val="3"/>
        <charset val="128"/>
      </rPr>
      <t>派遣している社員</t>
    </r>
    <r>
      <rPr>
        <sz val="10"/>
        <color theme="1"/>
        <rFont val="游ゴシック"/>
        <family val="3"/>
        <charset val="128"/>
      </rPr>
      <t>の人数　</t>
    </r>
    <r>
      <rPr>
        <b/>
        <sz val="10"/>
        <color theme="1"/>
        <rFont val="游ゴシック"/>
        <family val="3"/>
        <charset val="128"/>
      </rPr>
      <t>※受け入れ派遣社員は含みません</t>
    </r>
  </si>
  <si>
    <r>
      <rPr>
        <sz val="10"/>
        <color theme="1"/>
        <rFont val="游ゴシック"/>
        <family val="3"/>
        <charset val="128"/>
      </rPr>
      <t>外国人実習生の人数　</t>
    </r>
    <r>
      <rPr>
        <b/>
        <sz val="10"/>
        <color theme="1"/>
        <rFont val="游ゴシック"/>
        <family val="3"/>
        <charset val="128"/>
      </rPr>
      <t>※業務委託や外注の方などは含みません</t>
    </r>
  </si>
  <si>
    <r>
      <rPr>
        <sz val="10"/>
        <color theme="1"/>
        <rFont val="游ゴシック"/>
        <family val="3"/>
        <charset val="128"/>
      </rPr>
      <t>パート・アルバイトの方も含む従業員全体</t>
    </r>
    <r>
      <rPr>
        <b/>
        <sz val="10"/>
        <color theme="1"/>
        <rFont val="游ゴシック"/>
        <family val="3"/>
        <charset val="128"/>
      </rPr>
      <t>（役員は含みません）</t>
    </r>
    <r>
      <rPr>
        <sz val="10"/>
        <color theme="1"/>
        <rFont val="游ゴシック"/>
        <family val="3"/>
        <charset val="128"/>
      </rPr>
      <t>の年間平均労働時間</t>
    </r>
  </si>
  <si>
    <t>※従業員がいない場合はご自身の労働時間をご入力ください</t>
  </si>
  <si>
    <r>
      <rPr>
        <sz val="10"/>
        <color rgb="FF44546A"/>
        <rFont val="游ゴシック"/>
        <family val="3"/>
        <charset val="128"/>
      </rPr>
      <t>例）正規雇用：</t>
    </r>
    <r>
      <rPr>
        <b/>
        <sz val="10"/>
        <color rgb="FF44546A"/>
        <rFont val="游ゴシック"/>
        <family val="3"/>
        <charset val="128"/>
      </rPr>
      <t>1日8時間 土日祝休み 残業なし=約1920時間</t>
    </r>
    <r>
      <rPr>
        <sz val="10"/>
        <color rgb="FF44546A"/>
        <rFont val="游ゴシック"/>
        <family val="3"/>
        <charset val="128"/>
      </rPr>
      <t>　　パート：週4日×4時間 残業なし=約832時間
　　正規雇用8人：1920時間×8人=15,360時間　　パート4人：832時間×4人=3,328時間
　　</t>
    </r>
    <r>
      <rPr>
        <b/>
        <sz val="10"/>
        <color rgb="FF44546A"/>
        <rFont val="游ゴシック"/>
        <family val="3"/>
        <charset val="128"/>
      </rPr>
      <t>年間平均労働時間 = 従業員の総労働時間÷従業員の総人数</t>
    </r>
    <r>
      <rPr>
        <sz val="10"/>
        <color rgb="FF44546A"/>
        <rFont val="游ゴシック"/>
        <family val="3"/>
        <charset val="128"/>
      </rPr>
      <t>：(15,360+3,328)時間÷12人=約1,557時間</t>
    </r>
  </si>
  <si>
    <t>　10. 賃金引上計画</t>
  </si>
  <si>
    <t>経常利益※</t>
  </si>
  <si>
    <t>採択率を高めるために重要なのは【賃上げの実施】です。 弊社から賃上げ加点についてご提案させていただきます。</t>
  </si>
  <si>
    <t>賃上げ加点のために達成する必要のある条件を3つご案内します。</t>
  </si>
  <si>
    <t>給与支給総額とは「給与、賃金、賞与、役員報酬」の合算金額のことを指します。</t>
  </si>
  <si>
    <t>全従業員の給与を向上させる必要はなく、役員報酬や賞与の額を上げることで達成することも可能です。</t>
  </si>
  <si>
    <t>※従業員がいない場合は役員報酬を向上させることで達成可能です。</t>
  </si>
  <si>
    <t>計画数値（1年度目）</t>
  </si>
  <si>
    <t>計画数値（2年度目）</t>
  </si>
  <si>
    <t>計画数値（3年度目）</t>
  </si>
  <si>
    <t>現在からの差額</t>
  </si>
  <si>
    <t>②事業所内最低賃金を地域別最低賃金より50円以上アップさせる</t>
  </si>
  <si>
    <t>地域別最低賃金よりも事業所内最低賃金を50円以上アップさせることで達成できます。</t>
  </si>
  <si>
    <t>※従業員がいない場合は入力不要です</t>
  </si>
  <si>
    <t>賃上げ計画策定の説明を受ける従業員のお名前</t>
  </si>
  <si>
    <t>従業員代表者</t>
  </si>
  <si>
    <t>従業員給与担当者</t>
  </si>
  <si>
    <t>事業所内最低賃金者</t>
  </si>
  <si>
    <t>パート・アルバイトの方や、新入社員の方など</t>
  </si>
  <si>
    <t>上記①～③の賃上げ加点実施のご希望</t>
  </si>
  <si>
    <r>
      <rPr>
        <sz val="10"/>
        <color theme="1"/>
        <rFont val="游ゴシック"/>
        <family val="3"/>
        <charset val="128"/>
      </rPr>
      <t>「選択してください」の欄をクリックすると、右横に[▼]のボタンが表示されます。</t>
    </r>
    <r>
      <rPr>
        <b/>
        <sz val="10"/>
        <color theme="1"/>
        <rFont val="游ゴシック"/>
        <family val="3"/>
        <charset val="128"/>
      </rPr>
      <t xml:space="preserve">
ご不明点やご質問等がある場合は「相談したい」をお選びください</t>
    </r>
  </si>
  <si>
    <t>相談したい</t>
  </si>
  <si>
    <t>賃上げ加点への対応を決裁した方のお名前</t>
  </si>
  <si>
    <t>実施希望を判断された方の氏名と、可能であれば役職もご入力ください</t>
  </si>
  <si>
    <t>補足</t>
  </si>
  <si>
    <t>・賃上げ加点の実施を申告する場合は、従業員への賃上げ計画の表明(③)が必ず行なわれていないと交付決定が取消しになります。</t>
  </si>
  <si>
    <t>　中小企業庁が管轄する他の補助金の申請にあたって18ヶ月間大幅に減点がありますが、補助金返金はございません。</t>
  </si>
  <si>
    <t>減点対象となる補助金の例はこちら</t>
  </si>
  <si>
    <t>成長型中小企業等研究開発支援事業（Go-Tech事業）、事業再構築補助金（中小企業省力化投資補助事業を含む）</t>
  </si>
  <si>
    <t>ものづくり・商業・サービス生産性向上促進補助金、小規模事業者持続化補助金、事業承継・引継ぎ補助金</t>
  </si>
  <si>
    <t>法人：1、個人事業：2</t>
  </si>
  <si>
    <t>買取ツール代金(税別)</t>
  </si>
  <si>
    <t>単価20万未満の買取ツールやサブスクのツールを除く、定額法償却額を減価償却費に自動加算</t>
  </si>
  <si>
    <t>集計期間</t>
  </si>
  <si>
    <t>2024/4～2025/3</t>
  </si>
  <si>
    <t>2026/4～2027/3</t>
  </si>
  <si>
    <t>2027/4～2028/3</t>
  </si>
  <si>
    <t>2028/4～2029/3</t>
  </si>
  <si>
    <t>集計期間は参考。3月決算の場合</t>
  </si>
  <si>
    <t>付加価値額初年度向上比から逆算、営業利益がマイナスに変化する場合は手入力で調整</t>
  </si>
  <si>
    <t>法人は定率法(前年償却×0.85の簡便計算)、個人は定額法を想定</t>
  </si>
  <si>
    <t>従業員数</t>
  </si>
  <si>
    <t>横並びでOK(個人事業の専従者を除く)</t>
  </si>
  <si>
    <t>労働生産性</t>
  </si>
  <si>
    <t>2500円を切ると平均以下</t>
  </si>
  <si>
    <t>n年度目</t>
  </si>
  <si>
    <t>年平均成長率</t>
  </si>
  <si>
    <t>営業利益推移</t>
  </si>
  <si>
    <t>賃上計画</t>
  </si>
  <si>
    <t>直近決算期</t>
  </si>
  <si>
    <t>給与支給総額</t>
  </si>
  <si>
    <t>※旅費交通費含めない</t>
  </si>
  <si>
    <t>○役員報酬、○給与、○賃金、○賞与、○雑給、×法定福利費、×福利厚生費、×退職金、×専従者給与(個人事業)</t>
  </si>
  <si>
    <t>賃金確認表</t>
  </si>
  <si>
    <t>事業所最低賃金概算</t>
  </si>
  <si>
    <t>事業所給与平均額/時</t>
  </si>
  <si>
    <t>状態</t>
  </si>
  <si>
    <t>労働生産性初年度向上比</t>
  </si>
  <si>
    <t>申請可能金額計算表</t>
  </si>
  <si>
    <t>直近決算売上高</t>
  </si>
  <si>
    <t>申請可能金額</t>
  </si>
  <si>
    <t>売上比率</t>
  </si>
  <si>
    <t>エラーチェック</t>
  </si>
  <si>
    <t>&lt;事業計画&gt;</t>
  </si>
  <si>
    <t>初年度の労働生産性がマイナスで事業計画でエラーが発生する場合</t>
  </si>
  <si>
    <t>従業員数　</t>
  </si>
  <si>
    <t>エクセルシート通り数字を入力</t>
  </si>
  <si>
    <t>労働時間</t>
  </si>
  <si>
    <t>★数字を変更してください★</t>
  </si>
  <si>
    <t>期待効果(プロセス)</t>
  </si>
  <si>
    <t>期待効果(強化部門、部署、業務内容)</t>
  </si>
  <si>
    <t>期待効果(事業変革)</t>
  </si>
  <si>
    <t>顧客の嗜好や社会での流行などを捕られるようにしたい(マーケティング)</t>
  </si>
  <si>
    <t>売上・決済時における処理をIT化して、時間短縮と正確性を高めるようにしたい</t>
  </si>
  <si>
    <t>生産量・在庫管理・物流管理などの商品の動きを正確に把握したい</t>
  </si>
  <si>
    <t>事前の準備工程(試作、テスト、設計や計画立案、など)をしっかり行えるようにしたい</t>
  </si>
  <si>
    <t>現場業務の時間の短縮、手間の削減を図りたい</t>
  </si>
  <si>
    <t>従業員やスタッフの配置を適正化して、効率を上げたい</t>
  </si>
  <si>
    <t>会計や精算業務のかかる時間を効率化・短縮したい</t>
  </si>
  <si>
    <t>勤務時間の正確な把握をして、適正な勤務時間としたい</t>
  </si>
  <si>
    <t>共有すべき文章を共有し、営業情報や経営計画なども社員で共有できるようにしたい</t>
  </si>
  <si>
    <t>単純な事務作業を自動化して、人手や時間を切り詰めたい</t>
  </si>
  <si>
    <t>×まずは出来るところからIT化して様子を見たい</t>
  </si>
  <si>
    <t>×具体的なイメージを持っていない</t>
  </si>
  <si>
    <t>営業、店頭など顧客と接する部門・業務</t>
  </si>
  <si>
    <t>現場(実施制作にかかわる業務/制作現場管理・工程管理・品質管理など)</t>
  </si>
  <si>
    <t>現場(準備にかかわる業務/企画・開発・設計など)</t>
  </si>
  <si>
    <t>仕入れ・受発注・在庫管理・物流管理など</t>
  </si>
  <si>
    <t>総務・法務</t>
  </si>
  <si>
    <t>人事(勤怠管理・賃金管理など)</t>
  </si>
  <si>
    <t>会計・経理</t>
  </si>
  <si>
    <t>情報システム部門</t>
  </si>
  <si>
    <t>×特にない分からない</t>
  </si>
  <si>
    <t>新規市場開拓・新規顧客獲得による売上の向上・拡大</t>
  </si>
  <si>
    <t>原価コストの圧縮</t>
  </si>
  <si>
    <t>勤務時間の短縮、もしくは適正化</t>
  </si>
  <si>
    <t>会計の正確性</t>
  </si>
  <si>
    <t>ニーズに合った製品やサービスの提供</t>
  </si>
  <si>
    <t>製品やサービスの質の向上</t>
  </si>
  <si>
    <t>社内の情報が共有化されていて、風通しのよい環境</t>
  </si>
  <si>
    <t>経営状況の正確な把握</t>
  </si>
  <si>
    <t>×その他(フリー記載)</t>
  </si>
  <si>
    <t>×わからない</t>
  </si>
  <si>
    <t>事業をどのように変えていきますか？</t>
  </si>
  <si>
    <t>営業利益＋：事業の拡大</t>
  </si>
  <si>
    <t>営業利益−：利益の確保</t>
  </si>
  <si>
    <t>すでに、会計・…インボイスは未対応</t>
  </si>
  <si>
    <t>すでに、会計・…インボイスも対応済</t>
  </si>
  <si>
    <t>これまで他分野への…インボイス対応を行う</t>
  </si>
  <si>
    <r>
      <rPr>
        <sz val="11"/>
        <color theme="1"/>
        <rFont val="Segoe UI Symbol"/>
        <family val="2"/>
      </rPr>
      <t>✕</t>
    </r>
    <r>
      <rPr>
        <sz val="11"/>
        <color theme="1"/>
        <rFont val="游ゴシック"/>
        <family val="3"/>
        <charset val="128"/>
      </rPr>
      <t>これまで</t>
    </r>
    <r>
      <rPr>
        <sz val="11"/>
        <color theme="1"/>
        <rFont val="Calibri"/>
        <family val="2"/>
      </rPr>
      <t>IT</t>
    </r>
    <r>
      <rPr>
        <sz val="11"/>
        <color theme="1"/>
        <rFont val="游ゴシック"/>
        <family val="3"/>
        <charset val="128"/>
      </rPr>
      <t>ツールは一切導入していない</t>
    </r>
  </si>
  <si>
    <t>自社の会計業務</t>
  </si>
  <si>
    <t>自社の請求書発行業務</t>
  </si>
  <si>
    <t>自社の受発注業務</t>
  </si>
  <si>
    <t>自社・取引先間の決済業務</t>
  </si>
  <si>
    <r>
      <rPr>
        <sz val="11"/>
        <color theme="1"/>
        <rFont val="Segoe UI Symbol"/>
        <family val="2"/>
      </rPr>
      <t>✕</t>
    </r>
    <r>
      <rPr>
        <sz val="11"/>
        <color theme="1"/>
        <rFont val="游ゴシック"/>
        <family val="3"/>
        <charset val="128"/>
      </rPr>
      <t>取引先の受発注業務</t>
    </r>
  </si>
  <si>
    <r>
      <rPr>
        <sz val="11"/>
        <color theme="1"/>
        <rFont val="Segoe UI Symbol"/>
        <family val="2"/>
      </rPr>
      <t>✕</t>
    </r>
    <r>
      <rPr>
        <sz val="11"/>
        <color theme="1"/>
        <rFont val="游ゴシック"/>
        <family val="3"/>
        <charset val="128"/>
      </rPr>
      <t>取引先からの請求書受領業務</t>
    </r>
  </si>
  <si>
    <t>請求書発行時の登録番号記載</t>
  </si>
  <si>
    <t>税率ごとの区分表示</t>
  </si>
  <si>
    <r>
      <rPr>
        <sz val="11"/>
        <color theme="1"/>
        <rFont val="Segoe UI Symbol"/>
        <family val="2"/>
      </rPr>
      <t>✕</t>
    </r>
    <r>
      <rPr>
        <sz val="11"/>
        <color theme="1"/>
        <rFont val="游ゴシック"/>
        <family val="3"/>
        <charset val="128"/>
      </rPr>
      <t>スキャンした請求書の自動データ化</t>
    </r>
  </si>
  <si>
    <r>
      <rPr>
        <sz val="11"/>
        <color theme="1"/>
        <rFont val="Segoe UI Symbol"/>
        <family val="2"/>
      </rPr>
      <t>✕</t>
    </r>
    <r>
      <rPr>
        <sz val="11"/>
        <color theme="1"/>
        <rFont val="游ゴシック"/>
        <family val="3"/>
        <charset val="128"/>
      </rPr>
      <t>仕入先が免税事業者かどうかの確認</t>
    </r>
  </si>
  <si>
    <r>
      <rPr>
        <sz val="11"/>
        <color theme="1"/>
        <rFont val="Segoe UI Symbol"/>
        <family val="2"/>
      </rPr>
      <t>✕</t>
    </r>
    <r>
      <rPr>
        <sz val="11"/>
        <color theme="1"/>
        <rFont val="游ゴシック"/>
        <family val="3"/>
        <charset val="128"/>
      </rPr>
      <t>免税事業者の控除率の自動化</t>
    </r>
  </si>
  <si>
    <t>大分類</t>
  </si>
  <si>
    <t>中分類</t>
  </si>
  <si>
    <t>memo</t>
  </si>
  <si>
    <t>010　</t>
  </si>
  <si>
    <t xml:space="preserve"> A：農業，林業</t>
  </si>
  <si>
    <t>01：農業</t>
  </si>
  <si>
    <t>010　　管理，補助的経済活動を行う事業所（01農業）</t>
  </si>
  <si>
    <t>令和５年改訂</t>
  </si>
  <si>
    <t>https://www.soumu.go.jp/main_content/000889684.pdf</t>
  </si>
  <si>
    <t>0100</t>
  </si>
  <si>
    <t>0100　　主として管理事務を行う本社等</t>
  </si>
  <si>
    <t>0109</t>
  </si>
  <si>
    <t>0109　　その他の管理，補助的経済活動を行う事業所</t>
  </si>
  <si>
    <t>011　</t>
  </si>
  <si>
    <t>011　　耕種農業</t>
  </si>
  <si>
    <t>0111</t>
  </si>
  <si>
    <t>0111　　米作農業</t>
  </si>
  <si>
    <t>0112</t>
  </si>
  <si>
    <t>0112　　米作以外の穀作農業</t>
  </si>
  <si>
    <t>0113</t>
  </si>
  <si>
    <t>0113　　野菜作農業（きのこ類の栽培を含む）</t>
  </si>
  <si>
    <t>0114</t>
  </si>
  <si>
    <t>0114　　果樹作農業</t>
  </si>
  <si>
    <t>0115</t>
  </si>
  <si>
    <t>0115　　花き作農業</t>
  </si>
  <si>
    <t>0116</t>
  </si>
  <si>
    <t>0116　　工芸農作物農業</t>
  </si>
  <si>
    <t>0117</t>
  </si>
  <si>
    <t>0117　　ばれいしょ・かんしょ作農業</t>
  </si>
  <si>
    <t>0119</t>
  </si>
  <si>
    <t>0119　　その他の耕種農業</t>
  </si>
  <si>
    <t>012　</t>
  </si>
  <si>
    <t>012　　畜産農業</t>
  </si>
  <si>
    <t>0121</t>
  </si>
  <si>
    <t>0121　　酪農業</t>
  </si>
  <si>
    <t>0122</t>
  </si>
  <si>
    <t>0122　　肉用牛生産業</t>
  </si>
  <si>
    <t>0123</t>
  </si>
  <si>
    <t>0123　　養豚業</t>
  </si>
  <si>
    <t>0124</t>
  </si>
  <si>
    <t>0124　　養鶏業</t>
  </si>
  <si>
    <t>0125</t>
  </si>
  <si>
    <t>0125　　畜産類似業</t>
  </si>
  <si>
    <t>0126</t>
  </si>
  <si>
    <t>0126　　養蚕農業</t>
  </si>
  <si>
    <t>0129</t>
  </si>
  <si>
    <t>0129　　その他の畜産農業</t>
  </si>
  <si>
    <t>013　</t>
  </si>
  <si>
    <t>013　　農業サービス業（園芸サービス業を除く）</t>
  </si>
  <si>
    <t>0131</t>
  </si>
  <si>
    <t>0131　　穀作サービス業</t>
  </si>
  <si>
    <t>0132</t>
  </si>
  <si>
    <t>0132　　野菜作・果樹作サービス業</t>
  </si>
  <si>
    <t>0133</t>
  </si>
  <si>
    <t>0133　　穀作，野菜作・果樹作以外の耕種サービス業</t>
  </si>
  <si>
    <t>0134</t>
  </si>
  <si>
    <t>0134　　畜産サービス業（獣医業を除く）</t>
  </si>
  <si>
    <t>014　</t>
  </si>
  <si>
    <t>014　　園芸サービス業</t>
  </si>
  <si>
    <t>0141</t>
  </si>
  <si>
    <t>0141　　園芸サービス業</t>
  </si>
  <si>
    <t>020　</t>
  </si>
  <si>
    <t>02：林業</t>
  </si>
  <si>
    <t>020　　管理，補助的経済活動を行う事業所（02林業）</t>
  </si>
  <si>
    <t>0200</t>
  </si>
  <si>
    <t>0200　　主として管理事務を行う本社等</t>
  </si>
  <si>
    <t>0209</t>
  </si>
  <si>
    <t>0209　　その他の管理，補助的経済活動を行う事業所</t>
  </si>
  <si>
    <t>021　</t>
  </si>
  <si>
    <t>021　　育林業</t>
  </si>
  <si>
    <t>0211</t>
  </si>
  <si>
    <t>0211　　育林業</t>
  </si>
  <si>
    <t>022　</t>
  </si>
  <si>
    <t>022　　素材生産業</t>
  </si>
  <si>
    <t>0221</t>
  </si>
  <si>
    <t>0221　　素材生産業</t>
  </si>
  <si>
    <t>023　</t>
  </si>
  <si>
    <t>023　　特用林産物生産業（きのこ類の栽培を除く）</t>
  </si>
  <si>
    <t>0231</t>
  </si>
  <si>
    <t>0231　　製薪炭業</t>
  </si>
  <si>
    <t>0239</t>
  </si>
  <si>
    <t>0239　　その他の特用林産物生産業（きのこ類の栽培を除く）</t>
  </si>
  <si>
    <t>024　</t>
  </si>
  <si>
    <t>024　　林業サービス業</t>
  </si>
  <si>
    <t>0241</t>
  </si>
  <si>
    <t>0241　　育林サービス業</t>
  </si>
  <si>
    <t>0242</t>
  </si>
  <si>
    <t>0242　　素材生産サービス業</t>
  </si>
  <si>
    <t>0243</t>
  </si>
  <si>
    <t>0243　　山林種苗生産サービス業</t>
  </si>
  <si>
    <t>0249</t>
  </si>
  <si>
    <t>0249　　その他の林業サービス業</t>
  </si>
  <si>
    <t>029　</t>
  </si>
  <si>
    <t>029　　その他の林業</t>
  </si>
  <si>
    <t>0299</t>
  </si>
  <si>
    <t>0299　　その他の林業</t>
  </si>
  <si>
    <t>030　</t>
  </si>
  <si>
    <t>B：漁業</t>
  </si>
  <si>
    <t>03：漁業（水産養殖業を除く）</t>
  </si>
  <si>
    <t>030　　管理，補助的経済活動を行う事業所（03漁業）</t>
  </si>
  <si>
    <t>0300</t>
  </si>
  <si>
    <t>0300　　主として管理事務を行う本社等</t>
  </si>
  <si>
    <t>0309</t>
  </si>
  <si>
    <t>0309　　その他の管理，補助的経済活動を行う事業所</t>
  </si>
  <si>
    <t>031　</t>
  </si>
  <si>
    <t>031　　海面漁業</t>
  </si>
  <si>
    <t>0311</t>
  </si>
  <si>
    <t>0311　　底びき網漁業</t>
  </si>
  <si>
    <t>0312</t>
  </si>
  <si>
    <t>0312　　まき網漁業</t>
  </si>
  <si>
    <t>0313</t>
  </si>
  <si>
    <t>0313　　刺網漁業</t>
  </si>
  <si>
    <t>0314</t>
  </si>
  <si>
    <t>0314　　釣・はえ縄漁業</t>
  </si>
  <si>
    <t>0315</t>
  </si>
  <si>
    <t>0315　　定置網漁業</t>
  </si>
  <si>
    <t>0316</t>
  </si>
  <si>
    <t>0316　　地びき網・船びき網漁業</t>
  </si>
  <si>
    <t>0317</t>
  </si>
  <si>
    <t>0317　　採貝・採藻業</t>
  </si>
  <si>
    <t>0318</t>
  </si>
  <si>
    <t>0318　　捕鯨業</t>
  </si>
  <si>
    <t>0319</t>
  </si>
  <si>
    <t>0319　　その他の海面漁業</t>
  </si>
  <si>
    <t>032　</t>
  </si>
  <si>
    <t>032　　内水面漁業</t>
  </si>
  <si>
    <t>0321</t>
  </si>
  <si>
    <t>0321　　内水面漁業</t>
  </si>
  <si>
    <t>040　</t>
  </si>
  <si>
    <t>04：水産養殖業</t>
  </si>
  <si>
    <t>040　　管理，補助的経済活動を行う事業所（04水産養殖業）</t>
  </si>
  <si>
    <t>0400</t>
  </si>
  <si>
    <t>0400　　主として管理事務を行う本社等</t>
  </si>
  <si>
    <t>0409</t>
  </si>
  <si>
    <t>0409　　その他の管理，補助的経済活動を行う事業所</t>
  </si>
  <si>
    <t>041　</t>
  </si>
  <si>
    <t>041　　海面養殖業</t>
  </si>
  <si>
    <t>0411</t>
  </si>
  <si>
    <t>0411　　魚類養殖業</t>
  </si>
  <si>
    <t>0412</t>
  </si>
  <si>
    <t>0412　　貝類養殖業</t>
  </si>
  <si>
    <t>0413</t>
  </si>
  <si>
    <t>0413　　藻類養殖業</t>
  </si>
  <si>
    <t>0414</t>
  </si>
  <si>
    <t>0414　　真珠養殖業</t>
  </si>
  <si>
    <t>0415</t>
  </si>
  <si>
    <t>0415　　種苗養殖業</t>
  </si>
  <si>
    <t>0419</t>
  </si>
  <si>
    <t>0419　　その他の海面養殖業</t>
  </si>
  <si>
    <t>042　</t>
  </si>
  <si>
    <t>042　　内水面養殖業</t>
  </si>
  <si>
    <t>0421</t>
  </si>
  <si>
    <t>0421　　内水面養殖業</t>
  </si>
  <si>
    <t>050　</t>
  </si>
  <si>
    <t>C：鉱業，採石業，砂利採取業</t>
  </si>
  <si>
    <t>05：鉱業，採石業，砂利採取業</t>
  </si>
  <si>
    <t>050　　管理，補助的経済活動を行う事業所（05鉱業，採石業，砂利採取業）</t>
  </si>
  <si>
    <t>0500</t>
  </si>
  <si>
    <t>0500　　主として管理事務を行う本社等</t>
  </si>
  <si>
    <t>0509</t>
  </si>
  <si>
    <t>0509　　その他の管理，補助的経済活動を行う事業所</t>
  </si>
  <si>
    <t>051　</t>
  </si>
  <si>
    <t>051　　金属鉱業</t>
  </si>
  <si>
    <t>0511</t>
  </si>
  <si>
    <t>0511　　金・銀鉱業</t>
  </si>
  <si>
    <t>0512</t>
  </si>
  <si>
    <t>0512　　鉛・亜鉛鉱業</t>
  </si>
  <si>
    <t>0513</t>
  </si>
  <si>
    <t>0513　　鉄鉱業</t>
  </si>
  <si>
    <t>0519</t>
  </si>
  <si>
    <t>0519　　その他の金属鉱業</t>
  </si>
  <si>
    <t>052　</t>
  </si>
  <si>
    <t>052　　石炭・亜炭鉱業</t>
  </si>
  <si>
    <t>0521</t>
  </si>
  <si>
    <t>0521　　石炭鉱業（石炭選別業を含む）</t>
  </si>
  <si>
    <t>0522</t>
  </si>
  <si>
    <t>0522　　亜炭鉱業</t>
  </si>
  <si>
    <t>053　</t>
  </si>
  <si>
    <t>053　　原油・天然ガス鉱業</t>
  </si>
  <si>
    <t>0531</t>
  </si>
  <si>
    <t>0531　　原油鉱業</t>
  </si>
  <si>
    <t>0532</t>
  </si>
  <si>
    <t>0532　　天然ガス鉱業</t>
  </si>
  <si>
    <t>054　</t>
  </si>
  <si>
    <t>054　　採石業，砂・砂利・玉石採取業</t>
  </si>
  <si>
    <t>0541</t>
  </si>
  <si>
    <t>0541　　花こう岩・同類似岩石採石業</t>
  </si>
  <si>
    <t>0542</t>
  </si>
  <si>
    <t>0542　　石英粗面岩・同類似岩石採石業</t>
  </si>
  <si>
    <t>0543</t>
  </si>
  <si>
    <t>0543　　安山岩・同類似岩石採石業</t>
  </si>
  <si>
    <t>0544</t>
  </si>
  <si>
    <t>0544　　大理石採石業</t>
  </si>
  <si>
    <t>0545</t>
  </si>
  <si>
    <t>0545　　ぎょう灰岩採石業</t>
  </si>
  <si>
    <t>0546</t>
  </si>
  <si>
    <t>0546　　砂岩採石業</t>
  </si>
  <si>
    <t>0547</t>
  </si>
  <si>
    <t>0547　　粘板岩採石業</t>
  </si>
  <si>
    <t>0548</t>
  </si>
  <si>
    <t>0548　　砂・砂利・玉石採取業</t>
  </si>
  <si>
    <t>0549</t>
  </si>
  <si>
    <t>0549　　その他の採石業，砂・砂利・玉石採取業</t>
  </si>
  <si>
    <t>055　</t>
  </si>
  <si>
    <t>055　　窯業原料用鉱物鉱業（耐火物・陶磁器・ガラス・セメント原料用に限る）</t>
  </si>
  <si>
    <t>0551</t>
  </si>
  <si>
    <t>0551　　耐火粘土鉱業</t>
  </si>
  <si>
    <t>0552</t>
  </si>
  <si>
    <t>0552　　ろう石鉱業</t>
  </si>
  <si>
    <t>0553</t>
  </si>
  <si>
    <t>0553　　ドロマイト鉱業</t>
  </si>
  <si>
    <t>0554</t>
  </si>
  <si>
    <t>0554　　長石鉱業</t>
  </si>
  <si>
    <t>0555</t>
  </si>
  <si>
    <t>0555　　けい石鉱業</t>
  </si>
  <si>
    <t>0556</t>
  </si>
  <si>
    <t>0556　　天然けい砂鉱業</t>
  </si>
  <si>
    <t>0557</t>
  </si>
  <si>
    <t>0557　　石灰石鉱業</t>
  </si>
  <si>
    <t>0559</t>
  </si>
  <si>
    <t>0559　　その他の窯業原料用鉱物鉱業</t>
  </si>
  <si>
    <t>059　</t>
  </si>
  <si>
    <t>059　　その他の鉱業</t>
  </si>
  <si>
    <t>0591</t>
  </si>
  <si>
    <t>0591　　酸性白土鉱業</t>
  </si>
  <si>
    <t>0592</t>
  </si>
  <si>
    <t>0592　　ベントナイト鉱業</t>
  </si>
  <si>
    <t>0593</t>
  </si>
  <si>
    <t>0593　　けいそう土鉱業</t>
  </si>
  <si>
    <t>0594</t>
  </si>
  <si>
    <t>0594　　滑石鉱業</t>
  </si>
  <si>
    <t>0599</t>
  </si>
  <si>
    <t>0599　　他に分類されない鉱業</t>
  </si>
  <si>
    <t>060　</t>
  </si>
  <si>
    <t>D：建設業</t>
  </si>
  <si>
    <t>06：総合工事業</t>
  </si>
  <si>
    <t>060　　管理，補助的経済活動を行う事業所（06総合工事業）</t>
  </si>
  <si>
    <t>0600</t>
  </si>
  <si>
    <t>0600　　主として管理事務を行う本社等</t>
  </si>
  <si>
    <t>0609</t>
  </si>
  <si>
    <t>0609　　その他の管理，補助的経済活動を行う事業所</t>
  </si>
  <si>
    <t>061　</t>
  </si>
  <si>
    <t>061　　一般土木建築工事業</t>
  </si>
  <si>
    <t>0611</t>
  </si>
  <si>
    <t>0611　　一般土木建築工事業</t>
  </si>
  <si>
    <t>062　</t>
  </si>
  <si>
    <t>062　　土木工事業（舗装工事業を除く）</t>
  </si>
  <si>
    <t>0621</t>
  </si>
  <si>
    <t>0621　　土木工事業(別掲を除く)</t>
  </si>
  <si>
    <t>0622</t>
  </si>
  <si>
    <t>0622　　造園工事業</t>
  </si>
  <si>
    <t>0623</t>
  </si>
  <si>
    <t>0623　　しゅんせつ工事業</t>
  </si>
  <si>
    <t>063　</t>
  </si>
  <si>
    <t>063　　舗装工事業</t>
  </si>
  <si>
    <t>0631</t>
  </si>
  <si>
    <t>0631　　舗装工事業</t>
  </si>
  <si>
    <t>064　</t>
  </si>
  <si>
    <t>064　　建築工事業(木造建築工事業を除く)</t>
  </si>
  <si>
    <t>0641</t>
  </si>
  <si>
    <t>0641　　建築工事業(木造建築工事業を除く)</t>
  </si>
  <si>
    <t>065　</t>
  </si>
  <si>
    <t>065　　木造建築工事業</t>
  </si>
  <si>
    <t>0651</t>
  </si>
  <si>
    <t>0651　　木造建築工事業</t>
  </si>
  <si>
    <t>066　</t>
  </si>
  <si>
    <t>066　　建築リフォーム工事業</t>
  </si>
  <si>
    <t>0661</t>
  </si>
  <si>
    <t>0661　　建築リフォーム工事業</t>
  </si>
  <si>
    <t>070　</t>
  </si>
  <si>
    <t>07：職別工事業(設備工事業を除く)</t>
  </si>
  <si>
    <t>070　　管理，補助的経済活動を行う事業所（07職別工事業）</t>
  </si>
  <si>
    <t>0700</t>
  </si>
  <si>
    <t>0700　　主として管理事務を行う本社等</t>
  </si>
  <si>
    <t>0709</t>
  </si>
  <si>
    <t>0709　　その他の管理，補助的経済活動を行う事業所</t>
  </si>
  <si>
    <t>071　</t>
  </si>
  <si>
    <t>071　　大工工事業</t>
  </si>
  <si>
    <t>0711</t>
  </si>
  <si>
    <t>0711　　大工工事業(型枠大工工事業を除く)</t>
  </si>
  <si>
    <t>0712</t>
  </si>
  <si>
    <t>0712　　型枠大工工事業</t>
  </si>
  <si>
    <t>072　</t>
  </si>
  <si>
    <t>072　　とび・土工・コンクリート工事業</t>
  </si>
  <si>
    <t>0721</t>
  </si>
  <si>
    <t>0721　　とび工事業</t>
  </si>
  <si>
    <t>0722</t>
  </si>
  <si>
    <t>0722　　土工・コンクリート工事業</t>
  </si>
  <si>
    <t>0723</t>
  </si>
  <si>
    <t>0723　　特殊コンクリート工事業</t>
  </si>
  <si>
    <t>073　</t>
  </si>
  <si>
    <t>073　　鉄骨・鉄筋工事業</t>
  </si>
  <si>
    <t>0731</t>
  </si>
  <si>
    <t>0731　　鉄骨工事業</t>
  </si>
  <si>
    <t>0732</t>
  </si>
  <si>
    <t>0732　　鉄筋工事業</t>
  </si>
  <si>
    <t>074　</t>
  </si>
  <si>
    <t>074　　石工・れんが・タイル・ブロック工事業</t>
  </si>
  <si>
    <t>0741</t>
  </si>
  <si>
    <t>0741　　石工工事業</t>
  </si>
  <si>
    <t>0742</t>
  </si>
  <si>
    <t>0742　　れんが工事業</t>
  </si>
  <si>
    <t>0743</t>
  </si>
  <si>
    <t>0743　　タイル工事業</t>
  </si>
  <si>
    <t>0744</t>
  </si>
  <si>
    <t>0744　　コンクリートブロック工事業</t>
  </si>
  <si>
    <t>075　</t>
  </si>
  <si>
    <t>075　　左官工事業</t>
  </si>
  <si>
    <t>0751</t>
  </si>
  <si>
    <t>0751　　左官工事業</t>
  </si>
  <si>
    <t>076　</t>
  </si>
  <si>
    <t>076　　板金・金物工事業</t>
  </si>
  <si>
    <t>0761</t>
  </si>
  <si>
    <t>0761　　金属製屋根工事業</t>
  </si>
  <si>
    <t>0762</t>
  </si>
  <si>
    <t>0762　　板金工事業</t>
  </si>
  <si>
    <t>0763</t>
  </si>
  <si>
    <t>0763　　建築金物工事業</t>
  </si>
  <si>
    <t>077　</t>
  </si>
  <si>
    <t>077　　塗装工事業</t>
  </si>
  <si>
    <t>0771</t>
  </si>
  <si>
    <t>0771　　塗装工事業（道路標示・区画線工事業を除く）</t>
  </si>
  <si>
    <t>0772</t>
  </si>
  <si>
    <t>0772　　道路標示・区画線工事業</t>
  </si>
  <si>
    <t>078　</t>
  </si>
  <si>
    <t>078　　床・内装工事業</t>
  </si>
  <si>
    <t>0781</t>
  </si>
  <si>
    <t>0781　　床工事業</t>
  </si>
  <si>
    <t>0782</t>
  </si>
  <si>
    <t>0782　　内装工事業</t>
  </si>
  <si>
    <t>079　</t>
  </si>
  <si>
    <t>079　　その他の職別工事業</t>
  </si>
  <si>
    <t>0791</t>
  </si>
  <si>
    <t>0791　　ガラス工事業</t>
  </si>
  <si>
    <t>0792</t>
  </si>
  <si>
    <t>0792　　金属製建具工事業</t>
  </si>
  <si>
    <t>0793</t>
  </si>
  <si>
    <t>0793　　木製建具工事業</t>
  </si>
  <si>
    <t>0794</t>
  </si>
  <si>
    <t>0794　　屋根工事業（金属製屋根工事業を除く）</t>
  </si>
  <si>
    <t>0795</t>
  </si>
  <si>
    <t>0795　　防水工事業</t>
  </si>
  <si>
    <t>0796</t>
  </si>
  <si>
    <t>0796　　はつり・解体工事業</t>
  </si>
  <si>
    <t>0799</t>
  </si>
  <si>
    <t>0799　　他に分類されない職別工事業</t>
  </si>
  <si>
    <t>080　</t>
  </si>
  <si>
    <t>08：設備工事業</t>
  </si>
  <si>
    <t>080　　管理，補助的経済活動を行う事業所（08設備工事業）</t>
  </si>
  <si>
    <t>0800</t>
  </si>
  <si>
    <t>0800　　主として管理事務を行う本社等</t>
  </si>
  <si>
    <t>0809</t>
  </si>
  <si>
    <t>0809　　その他の管理，補助的経済活動を行う事業所</t>
  </si>
  <si>
    <t>081　</t>
  </si>
  <si>
    <t>081　　電気工事業</t>
  </si>
  <si>
    <t>0811</t>
  </si>
  <si>
    <t>0811　　一般電気工事業</t>
  </si>
  <si>
    <t>0812</t>
  </si>
  <si>
    <t>0812　　電気配線工事業</t>
  </si>
  <si>
    <t>082　</t>
  </si>
  <si>
    <t>082　　電気通信・信号装置工事業</t>
  </si>
  <si>
    <t>0821</t>
  </si>
  <si>
    <t>0821　　電気通信工事業（有線テレビジョン放送設備設置工事業を除く）</t>
  </si>
  <si>
    <t>0822</t>
  </si>
  <si>
    <t>0822　　有線テレビジョン放送設備設置工事業</t>
  </si>
  <si>
    <t>0823</t>
  </si>
  <si>
    <t>0823　　信号装置工事業</t>
  </si>
  <si>
    <t>083　</t>
  </si>
  <si>
    <t>083　　管工事業（さく井工事業を除く）</t>
  </si>
  <si>
    <t>0831</t>
  </si>
  <si>
    <t>0831　　一般管工事業</t>
  </si>
  <si>
    <t>0832</t>
  </si>
  <si>
    <t>0832　　冷暖房設備工事業</t>
  </si>
  <si>
    <t>0833</t>
  </si>
  <si>
    <t>0833　　給排水・衛生設備工事業</t>
  </si>
  <si>
    <t>0839</t>
  </si>
  <si>
    <t>0839　　その他の管工事業</t>
  </si>
  <si>
    <t>084　</t>
  </si>
  <si>
    <t>084　　機械器具設置工事業</t>
  </si>
  <si>
    <t>0841</t>
  </si>
  <si>
    <t>0841　　機械器具設置工事業（昇降設備工事業を除く）</t>
  </si>
  <si>
    <t>0842</t>
  </si>
  <si>
    <t>0842　　昇降設備工事業</t>
  </si>
  <si>
    <t>089　</t>
  </si>
  <si>
    <t>089　　その他の設備工事業</t>
  </si>
  <si>
    <t>0891</t>
  </si>
  <si>
    <t>0891　　築炉工事業</t>
  </si>
  <si>
    <t>0892</t>
  </si>
  <si>
    <t>0892　　熱絶縁工事業</t>
  </si>
  <si>
    <t>0893</t>
  </si>
  <si>
    <t>0893　　道路標識設置工事業</t>
  </si>
  <si>
    <t>0894</t>
  </si>
  <si>
    <t>0894　　さく井工事業</t>
  </si>
  <si>
    <t>090　</t>
  </si>
  <si>
    <t>E：製造業</t>
  </si>
  <si>
    <t>09：食料品製造業</t>
  </si>
  <si>
    <t>090　　管理，補助的経済活動を行う事業所（09食料品製造業）</t>
  </si>
  <si>
    <t>0900</t>
  </si>
  <si>
    <t>0900　　主として管理事務を行う本社等</t>
  </si>
  <si>
    <t>0909</t>
  </si>
  <si>
    <t>0909　　その他の管理，補助的経済活動を行う事業所</t>
  </si>
  <si>
    <t>091　</t>
  </si>
  <si>
    <t>091　　畜産食料品製造業</t>
  </si>
  <si>
    <t>0911</t>
  </si>
  <si>
    <t>0911　　部分肉・冷凍肉製造業</t>
  </si>
  <si>
    <t>0912</t>
  </si>
  <si>
    <t>0912　　肉加工品製造業</t>
  </si>
  <si>
    <t>0913</t>
  </si>
  <si>
    <t>0913　　処理牛乳・乳飲料製造業</t>
  </si>
  <si>
    <t>0914</t>
  </si>
  <si>
    <t>0914　　乳製品製造業（処理牛乳，乳飲料を除く）</t>
  </si>
  <si>
    <t>0919</t>
  </si>
  <si>
    <t>0919　　その他の畜産食料品製造業</t>
  </si>
  <si>
    <t>092　</t>
  </si>
  <si>
    <t>092　　水産食料品製造業</t>
  </si>
  <si>
    <t>0921</t>
  </si>
  <si>
    <t>0921　　水産缶詰・瓶詰製造業</t>
  </si>
  <si>
    <t>0922</t>
  </si>
  <si>
    <t>0922　　海藻加工業</t>
  </si>
  <si>
    <t>0923</t>
  </si>
  <si>
    <t>0923　　水産練製品製造業</t>
  </si>
  <si>
    <t>0924</t>
  </si>
  <si>
    <t>0924　　塩干・塩蔵品製造業</t>
  </si>
  <si>
    <t>0925</t>
  </si>
  <si>
    <t>0925　　冷凍水産物製造業</t>
  </si>
  <si>
    <t>0926</t>
  </si>
  <si>
    <t>0926　　冷凍水産食品製造業</t>
  </si>
  <si>
    <t>0929</t>
  </si>
  <si>
    <t>0929　　その他の水産食料品製造業</t>
  </si>
  <si>
    <t>093　</t>
  </si>
  <si>
    <t>093　　野菜缶詰・果実缶詰・農産保存食料品製造業</t>
  </si>
  <si>
    <t>0931</t>
  </si>
  <si>
    <t>0931　　野菜缶詰・果実缶詰・農産保存食料品製造業（野菜漬物を除く）</t>
  </si>
  <si>
    <t>0932</t>
  </si>
  <si>
    <t>0932　　野菜漬物製造業（缶詰，瓶詰，つぼ詰を除く）</t>
  </si>
  <si>
    <t>094　</t>
  </si>
  <si>
    <t>094　　調味料製造業</t>
  </si>
  <si>
    <t>0941</t>
  </si>
  <si>
    <t>0941　　味そ製造業</t>
  </si>
  <si>
    <t>0942</t>
  </si>
  <si>
    <t>0942　　しょう油・食用アミノ酸製造業</t>
  </si>
  <si>
    <t>0943</t>
  </si>
  <si>
    <t>0943　　ソース製造業</t>
  </si>
  <si>
    <t>0944</t>
  </si>
  <si>
    <t>0944　　食酢製造業</t>
  </si>
  <si>
    <t>0949</t>
  </si>
  <si>
    <t>0949　　その他の調味料製造業</t>
  </si>
  <si>
    <t>095　</t>
  </si>
  <si>
    <t>095　　糖類製造業</t>
  </si>
  <si>
    <t>0951</t>
  </si>
  <si>
    <t>0951　　砂糖製造業（砂糖精製業を除く）</t>
  </si>
  <si>
    <t>0952</t>
  </si>
  <si>
    <t>0952　　砂糖精製業</t>
  </si>
  <si>
    <t>0953</t>
  </si>
  <si>
    <t>0953　　ぶどう糖・水あめ・異性化糖製造業</t>
  </si>
  <si>
    <t>096　</t>
  </si>
  <si>
    <t>096　　精穀・製粉業</t>
  </si>
  <si>
    <t>0961</t>
  </si>
  <si>
    <t>0961　　精米・精麦業</t>
  </si>
  <si>
    <t>0962</t>
  </si>
  <si>
    <t>0962　　小麦粉製造業</t>
  </si>
  <si>
    <t>0969</t>
  </si>
  <si>
    <t>0969　　その他の精穀・製粉業</t>
  </si>
  <si>
    <t>097　</t>
  </si>
  <si>
    <t>097　　パン・菓子製造業</t>
  </si>
  <si>
    <t>0971</t>
  </si>
  <si>
    <t>0971　　パン製造業</t>
  </si>
  <si>
    <t>0972</t>
  </si>
  <si>
    <t>0972　　生菓子製造業</t>
  </si>
  <si>
    <t>0973</t>
  </si>
  <si>
    <t>0973　　ビスケット類・干菓子製造業</t>
  </si>
  <si>
    <t>0974</t>
  </si>
  <si>
    <t>0974　　米菓製造業</t>
  </si>
  <si>
    <t>0979</t>
  </si>
  <si>
    <t>0979　　その他のパン・菓子製造業</t>
  </si>
  <si>
    <t>098　</t>
  </si>
  <si>
    <t>098　　動植物油脂製造業</t>
  </si>
  <si>
    <t>0981</t>
  </si>
  <si>
    <t>0981　　動植物油脂製造業（食用油脂加工業を除く）</t>
  </si>
  <si>
    <t>0982</t>
  </si>
  <si>
    <t>0982　　食用油脂加工業</t>
  </si>
  <si>
    <t>099　</t>
  </si>
  <si>
    <t>099　　その他の食料品製造業</t>
  </si>
  <si>
    <t>0991</t>
  </si>
  <si>
    <t>0991　　でんぷん製造業</t>
  </si>
  <si>
    <t>0992</t>
  </si>
  <si>
    <t>0992　　めん類製造業</t>
  </si>
  <si>
    <t>0993</t>
  </si>
  <si>
    <t>0993　　豆腐・油揚製造業</t>
  </si>
  <si>
    <t>0994</t>
  </si>
  <si>
    <t>0994　　あん類製造業</t>
  </si>
  <si>
    <t>0995</t>
  </si>
  <si>
    <t>0995　　冷凍調理食品製造業</t>
  </si>
  <si>
    <t>0996</t>
  </si>
  <si>
    <t>0996　　そう（惣）菜製造業</t>
  </si>
  <si>
    <t>0997</t>
  </si>
  <si>
    <t>0997　　すし・弁当・調理パン製造業</t>
  </si>
  <si>
    <t>0998</t>
  </si>
  <si>
    <t>0998　　レトルト食品製造業</t>
  </si>
  <si>
    <t>0999</t>
  </si>
  <si>
    <t>0999　　他に分類されない食料品製造業</t>
  </si>
  <si>
    <t>100　</t>
  </si>
  <si>
    <t>10：飲料・たばこ・飼料製造業</t>
  </si>
  <si>
    <t>100　　管理，補助的経済活動を行う事業所（10飲料・たばこ・飼料製造業）</t>
  </si>
  <si>
    <t>1000</t>
  </si>
  <si>
    <t>1000　　主として管理事務を行う本社等</t>
  </si>
  <si>
    <t>1009</t>
  </si>
  <si>
    <t>1009　　その他の管理，補助的経済活動を行う事業所</t>
  </si>
  <si>
    <t>101　</t>
  </si>
  <si>
    <t>101　　清涼飲料製造業</t>
  </si>
  <si>
    <t>1011</t>
  </si>
  <si>
    <t>1011　　清涼飲料製造業</t>
  </si>
  <si>
    <t>102　</t>
  </si>
  <si>
    <t>102　　酒類製造業</t>
  </si>
  <si>
    <t>1021</t>
  </si>
  <si>
    <t>1021　　果実酒製造業</t>
  </si>
  <si>
    <t>1022</t>
  </si>
  <si>
    <t>1022　　ビール類製造業</t>
  </si>
  <si>
    <t>1023</t>
  </si>
  <si>
    <t>1023　　清酒製造業</t>
  </si>
  <si>
    <t>1024</t>
  </si>
  <si>
    <t>1024　　蒸留酒・混成酒製造業</t>
  </si>
  <si>
    <t>103　</t>
  </si>
  <si>
    <t>103　　茶・コーヒー製造業（清涼飲料を除く）</t>
  </si>
  <si>
    <t>1031</t>
  </si>
  <si>
    <t>1031　　製茶業</t>
  </si>
  <si>
    <t>1032</t>
  </si>
  <si>
    <t>1032　　コーヒー製造業</t>
  </si>
  <si>
    <t>104　</t>
  </si>
  <si>
    <t>104　　製氷業</t>
  </si>
  <si>
    <t>1041</t>
  </si>
  <si>
    <t>1041　　製氷業</t>
  </si>
  <si>
    <t>105　</t>
  </si>
  <si>
    <t>105　　たばこ製造業</t>
  </si>
  <si>
    <t>1051</t>
  </si>
  <si>
    <t>1051　　たばこ製造業（葉たばこ処理業を除く)</t>
  </si>
  <si>
    <t>1052</t>
  </si>
  <si>
    <t>1052　　葉たばこ処理業</t>
  </si>
  <si>
    <t>106　</t>
  </si>
  <si>
    <t>106　　飼料・有機質肥料製造業</t>
  </si>
  <si>
    <t>1061</t>
  </si>
  <si>
    <t>1061　　配合飼料製造業</t>
  </si>
  <si>
    <t>1062</t>
  </si>
  <si>
    <t>1062　　単体飼料製造業</t>
  </si>
  <si>
    <t>1063</t>
  </si>
  <si>
    <t>1063　　有機質肥料製造業</t>
  </si>
  <si>
    <t>110　</t>
  </si>
  <si>
    <t>11：繊維工業</t>
  </si>
  <si>
    <t>110　　管理，補助的経済活動を行う事業所（11繊維工業）</t>
  </si>
  <si>
    <t>1100</t>
  </si>
  <si>
    <t>1100　　主として管理事務を行う本社等</t>
  </si>
  <si>
    <t>1109</t>
  </si>
  <si>
    <t>1109　　その他の管理，補助的経済活動を行う事業所</t>
  </si>
  <si>
    <t>111　</t>
  </si>
  <si>
    <t>111　　製糸業，紡績業，化学繊維・ねん糸等製造業</t>
  </si>
  <si>
    <t>1111</t>
  </si>
  <si>
    <t>1111　　製糸業</t>
  </si>
  <si>
    <t>1112</t>
  </si>
  <si>
    <t>1112　　化学繊維製造業</t>
  </si>
  <si>
    <t>1113</t>
  </si>
  <si>
    <t>1113　　炭素繊維製造業</t>
  </si>
  <si>
    <t>1114</t>
  </si>
  <si>
    <t>1114　　綿紡績業</t>
  </si>
  <si>
    <t>1115</t>
  </si>
  <si>
    <t>1115　　化学繊維紡績業</t>
  </si>
  <si>
    <t>1116</t>
  </si>
  <si>
    <t>1116　　毛紡績業</t>
  </si>
  <si>
    <t>1117</t>
  </si>
  <si>
    <t>1117　　ねん糸製造業（かさ高加工糸を除く）</t>
  </si>
  <si>
    <t>1118</t>
  </si>
  <si>
    <t>1118　　かさ高加工糸製造業</t>
  </si>
  <si>
    <t>1119</t>
  </si>
  <si>
    <t>1119　　その他の紡績業</t>
  </si>
  <si>
    <t>112　</t>
  </si>
  <si>
    <t>112　　織物業</t>
  </si>
  <si>
    <t>1121</t>
  </si>
  <si>
    <t>1121　　綿・スフ織物業</t>
  </si>
  <si>
    <t>1122</t>
  </si>
  <si>
    <t>1122　　絹・人絹織物業</t>
  </si>
  <si>
    <t>1123</t>
  </si>
  <si>
    <t>1123　　毛織物業</t>
  </si>
  <si>
    <t>1124</t>
  </si>
  <si>
    <t>1124　　麻織物業</t>
  </si>
  <si>
    <t>1125</t>
  </si>
  <si>
    <t>1125　　細幅織物業</t>
  </si>
  <si>
    <t>1129</t>
  </si>
  <si>
    <t>1129　　その他の織物業</t>
  </si>
  <si>
    <t>113　</t>
  </si>
  <si>
    <t>113　　ニット生地製造業</t>
  </si>
  <si>
    <t>1131</t>
  </si>
  <si>
    <t>1131　　丸編ニット生地製造業</t>
  </si>
  <si>
    <t>1132</t>
  </si>
  <si>
    <t>1132　　たて編ニット生地製造業</t>
  </si>
  <si>
    <t>1133</t>
  </si>
  <si>
    <t>1133　　横編ニット生地製造業</t>
  </si>
  <si>
    <t>114　</t>
  </si>
  <si>
    <t>114　　染色整理業</t>
  </si>
  <si>
    <t>1141</t>
  </si>
  <si>
    <t>1141　　綿・スフ・麻織物機械染色業</t>
  </si>
  <si>
    <t>1142</t>
  </si>
  <si>
    <t>1142　　絹・人絹織物機械染色業</t>
  </si>
  <si>
    <t>1143</t>
  </si>
  <si>
    <t>1143　　毛織物機械染色整理業</t>
  </si>
  <si>
    <t>1144</t>
  </si>
  <si>
    <t>1144　　織物整理業</t>
  </si>
  <si>
    <t>1145</t>
  </si>
  <si>
    <t>1145　　織物手加工染色整理業</t>
  </si>
  <si>
    <t>1146</t>
  </si>
  <si>
    <t>1146　　綿状繊維・糸染色整理業</t>
  </si>
  <si>
    <t>1147</t>
  </si>
  <si>
    <t>1147　　ニット・レース染色整理業</t>
  </si>
  <si>
    <t>1148</t>
  </si>
  <si>
    <t>1148　　繊維雑品染色整理業</t>
  </si>
  <si>
    <t>115　</t>
  </si>
  <si>
    <t>115　　綱・網・レース・繊維粗製品製造業</t>
  </si>
  <si>
    <t>1151</t>
  </si>
  <si>
    <t>1151　　綱製造業</t>
  </si>
  <si>
    <t>1152</t>
  </si>
  <si>
    <t>1152　　漁網製造業</t>
  </si>
  <si>
    <t>1153</t>
  </si>
  <si>
    <t>1153　　網地製造業（漁網を除く）</t>
  </si>
  <si>
    <t>1154</t>
  </si>
  <si>
    <t>1154　　レース製造業</t>
  </si>
  <si>
    <t>1155</t>
  </si>
  <si>
    <t>1155　　組ひも製造業</t>
  </si>
  <si>
    <t>1156</t>
  </si>
  <si>
    <t>1156　　整毛業</t>
  </si>
  <si>
    <t>1157</t>
  </si>
  <si>
    <t>1157　　フェルト・不織布製造業</t>
  </si>
  <si>
    <t>1158</t>
  </si>
  <si>
    <t>1158　　上塗りした織物・防水した織物製造業</t>
  </si>
  <si>
    <t>1159</t>
  </si>
  <si>
    <t>1159　　その他の繊維粗製品製造業</t>
  </si>
  <si>
    <t>116　</t>
  </si>
  <si>
    <t>116　　外衣・シャツ製造業（和式を除く）</t>
  </si>
  <si>
    <t>1161</t>
  </si>
  <si>
    <t>1161　　織物製成人男子・少年服製造業（不織布製及びレース製を含む）</t>
  </si>
  <si>
    <t>1162</t>
  </si>
  <si>
    <t>1162　　織物製成人女子・少女服製造業（不織布製及びレース製を含む）</t>
  </si>
  <si>
    <t>1163</t>
  </si>
  <si>
    <t>1163　　織物製乳幼児服製造業（不織布製及びレース製を含む）</t>
  </si>
  <si>
    <t>1164</t>
  </si>
  <si>
    <t>1164　　織物製シャツ製造業（不織布製及びレース製を含み、下着を除く）</t>
  </si>
  <si>
    <t>1165</t>
  </si>
  <si>
    <t>1165　　織物製事務用・作業用・衛生用・スポーツ用衣服・学校服製造業（不織布製及びレース製を含む）</t>
  </si>
  <si>
    <t>1166</t>
  </si>
  <si>
    <t>1166　　ニット製外衣製造業（アウターシャツ類，セーター類などを除く）</t>
  </si>
  <si>
    <t>1167</t>
  </si>
  <si>
    <t>1167　　ニット製アウターシャツ類製造業</t>
  </si>
  <si>
    <t>1168</t>
  </si>
  <si>
    <t>1168　　セーター類製造業</t>
  </si>
  <si>
    <t>1169</t>
  </si>
  <si>
    <t>1169　　その他の外衣・シャツ製造業</t>
  </si>
  <si>
    <t>117　</t>
  </si>
  <si>
    <t>117　　下着類製造業</t>
  </si>
  <si>
    <t>1171</t>
  </si>
  <si>
    <t>1171　　織物製下着製造業</t>
  </si>
  <si>
    <t>1172</t>
  </si>
  <si>
    <t>1172　　ニット製下着製造業</t>
  </si>
  <si>
    <t>1173</t>
  </si>
  <si>
    <t>1173　　織物製・ニット製寝着類製造業</t>
  </si>
  <si>
    <t>1174</t>
  </si>
  <si>
    <t>1174　　補整着製造業</t>
  </si>
  <si>
    <t>118　</t>
  </si>
  <si>
    <t>118　　和装製品・その他の衣服・繊維製身の回り品製造業</t>
  </si>
  <si>
    <t>1181</t>
  </si>
  <si>
    <t>1181　　和装製品製造業（足袋を含む）</t>
  </si>
  <si>
    <t>1182</t>
  </si>
  <si>
    <t>1182　　ネクタイ製造業</t>
  </si>
  <si>
    <t>1183</t>
  </si>
  <si>
    <t>1183　　スカーフ・マフラー・ハンカチーフ製造業</t>
  </si>
  <si>
    <t>1184</t>
  </si>
  <si>
    <t>1184　　靴下製造業</t>
  </si>
  <si>
    <t>1185</t>
  </si>
  <si>
    <t>1185　　手袋製造業</t>
  </si>
  <si>
    <t>1186</t>
  </si>
  <si>
    <t>1186　　帽子製造業（帽体を含む）</t>
  </si>
  <si>
    <t>1189</t>
  </si>
  <si>
    <t>1189　　他に分類されない衣服・繊維製身の回り品製造業</t>
  </si>
  <si>
    <t>119　</t>
  </si>
  <si>
    <t>119　　その他の繊維製品製造業</t>
  </si>
  <si>
    <t>1191</t>
  </si>
  <si>
    <t>1191　　寝具製造業</t>
  </si>
  <si>
    <t>1192</t>
  </si>
  <si>
    <t>1192　　毛布製造業</t>
  </si>
  <si>
    <t>1193</t>
  </si>
  <si>
    <t>1193　　じゅうたん・その他の繊維製床敷物製造業</t>
  </si>
  <si>
    <t>1194</t>
  </si>
  <si>
    <t>1194　　帆布製品製造業</t>
  </si>
  <si>
    <t>1195</t>
  </si>
  <si>
    <t>1195　　繊維製袋製造業</t>
  </si>
  <si>
    <t>1196</t>
  </si>
  <si>
    <t>1196　　刺しゅう業</t>
  </si>
  <si>
    <t>1197</t>
  </si>
  <si>
    <t>1197　　タオル製造業</t>
  </si>
  <si>
    <t>1198</t>
  </si>
  <si>
    <t>1198　　繊維製衛生材料製造業</t>
  </si>
  <si>
    <t>1199</t>
  </si>
  <si>
    <t>1199　　他に分類されない繊維製品製造業</t>
  </si>
  <si>
    <t>120　</t>
  </si>
  <si>
    <t>12：木材・木製品製造業（家具を除く）</t>
  </si>
  <si>
    <t>120　　管理，補助的経済活動を行う事業所（12木材・木製品製造業）</t>
  </si>
  <si>
    <t>1200</t>
  </si>
  <si>
    <t>1200　　主として管理事務を行う本社等</t>
  </si>
  <si>
    <t>1209</t>
  </si>
  <si>
    <t>1209　　その他の管理，補助的経済活動を行う事業所</t>
  </si>
  <si>
    <t>121　</t>
  </si>
  <si>
    <t>121　　製材業，木製品製造業</t>
  </si>
  <si>
    <t>1211</t>
  </si>
  <si>
    <t>1211　　一般製材業</t>
  </si>
  <si>
    <t>1212</t>
  </si>
  <si>
    <t>1212　　単板（ベニヤ）製造業</t>
  </si>
  <si>
    <t>1213</t>
  </si>
  <si>
    <t>1213　　木材チップ製造業</t>
  </si>
  <si>
    <t>1219</t>
  </si>
  <si>
    <t>1219　　その他の特殊製材業</t>
  </si>
  <si>
    <t>122　</t>
  </si>
  <si>
    <t>122　　造作材・合板・建築用組立材料製造業</t>
  </si>
  <si>
    <t>1221</t>
  </si>
  <si>
    <t>1221　　造作材製造業（建具を除く）</t>
  </si>
  <si>
    <t>1222</t>
  </si>
  <si>
    <t>1222　　合板製造業</t>
  </si>
  <si>
    <t>1223</t>
  </si>
  <si>
    <t>1223　　集成材製造業</t>
  </si>
  <si>
    <t>1224</t>
  </si>
  <si>
    <t>1224　　建築用木製組立材料製造業</t>
  </si>
  <si>
    <t>1225</t>
  </si>
  <si>
    <t>1225　　パーティクルボード製造業</t>
  </si>
  <si>
    <t>1226</t>
  </si>
  <si>
    <t>1226　　繊維板製造業</t>
  </si>
  <si>
    <t>1227</t>
  </si>
  <si>
    <t>1227　　銘木製造業</t>
  </si>
  <si>
    <t>1228</t>
  </si>
  <si>
    <t>1228　　床板製造業</t>
  </si>
  <si>
    <t>123　</t>
  </si>
  <si>
    <t>123　　木製容器製造業（竹，とうを含む）</t>
  </si>
  <si>
    <t>1231</t>
  </si>
  <si>
    <t>1231　　竹・とう・きりゅう等容器製造業</t>
  </si>
  <si>
    <t>1232</t>
  </si>
  <si>
    <t>1232　　木箱製造業</t>
  </si>
  <si>
    <t>1233</t>
  </si>
  <si>
    <t>1233　　たる・おけ製造業</t>
  </si>
  <si>
    <t>129　</t>
  </si>
  <si>
    <t>129　　その他の木製品製造業(竹，とうを含む)</t>
  </si>
  <si>
    <t>1291</t>
  </si>
  <si>
    <t>1291　　木材薬品処理業</t>
  </si>
  <si>
    <t>1292</t>
  </si>
  <si>
    <t>1292　　コルク加工基礎資材・コルク製品製造業</t>
  </si>
  <si>
    <t>1299</t>
  </si>
  <si>
    <t>1299　　他に分類されない木製品製造業(竹，とうを含む)</t>
  </si>
  <si>
    <t>130　</t>
  </si>
  <si>
    <t>13：家具・装備品製造業</t>
  </si>
  <si>
    <t>130　　管理，補助的経済活動を行う事業所（13家具・装備品製造業）</t>
  </si>
  <si>
    <t>1300</t>
  </si>
  <si>
    <t>1300　　主として管理事務を行う本社等</t>
  </si>
  <si>
    <t>1309</t>
  </si>
  <si>
    <t>1309　　その他の管理，補助的経済活動を行う事業所</t>
  </si>
  <si>
    <t>131　</t>
  </si>
  <si>
    <t>131　　家具製造業</t>
  </si>
  <si>
    <t>1311</t>
  </si>
  <si>
    <t>1311　　木製家具製造業（漆塗りを除く）</t>
  </si>
  <si>
    <t>1312</t>
  </si>
  <si>
    <t>1312　　金属製家具製造業</t>
  </si>
  <si>
    <t>1313</t>
  </si>
  <si>
    <t>1313　　マットレス・組スプリング製造業</t>
  </si>
  <si>
    <t>132　</t>
  </si>
  <si>
    <t>132　　宗教用具製造業</t>
  </si>
  <si>
    <t>1321</t>
  </si>
  <si>
    <t>1321　　宗教用具製造業</t>
  </si>
  <si>
    <t>133　</t>
  </si>
  <si>
    <t>133　　建具製造業</t>
  </si>
  <si>
    <t>1331</t>
  </si>
  <si>
    <t>1331　　建具製造業</t>
  </si>
  <si>
    <t>139　</t>
  </si>
  <si>
    <t>139　　その他の家具・装備品製造業</t>
  </si>
  <si>
    <t>1391</t>
  </si>
  <si>
    <t>1391　　事務所用・店舗用装備品製造業</t>
  </si>
  <si>
    <t>1392</t>
  </si>
  <si>
    <t>1392　　窓用・扉用日よけ，日本びょうぶ等製造業</t>
  </si>
  <si>
    <t>1393</t>
  </si>
  <si>
    <t>1393　　鏡縁・額縁製造業</t>
  </si>
  <si>
    <t>1399</t>
  </si>
  <si>
    <t>1399　　他に分類されない家具・装備品製造業</t>
  </si>
  <si>
    <t>140　</t>
  </si>
  <si>
    <t>14：パルプ・紙・紙加工品製造業</t>
  </si>
  <si>
    <t>140　　管理，補助的経済活動を行う事業所（14パルプ・紙・紙加工品製造業）</t>
  </si>
  <si>
    <t>1400</t>
  </si>
  <si>
    <t>1400　　主として管理事務を行う本社等</t>
  </si>
  <si>
    <t>1409</t>
  </si>
  <si>
    <t>1409　　その他の管理，補助的経済活動を行う事業所</t>
  </si>
  <si>
    <t>141　</t>
  </si>
  <si>
    <t>141　　パルプ製造業</t>
  </si>
  <si>
    <t>1411</t>
  </si>
  <si>
    <t>1411　　パルプ製造業</t>
  </si>
  <si>
    <t>142　</t>
  </si>
  <si>
    <t>142　　紙製造業</t>
  </si>
  <si>
    <t>1421</t>
  </si>
  <si>
    <t>1421　　洋紙製造業</t>
  </si>
  <si>
    <t>1422</t>
  </si>
  <si>
    <t>1422　　板紙製造業</t>
  </si>
  <si>
    <t>1423</t>
  </si>
  <si>
    <t>1423　　機械すき和紙製造業</t>
  </si>
  <si>
    <t>1424</t>
  </si>
  <si>
    <t>1424　　手すき和紙製造業</t>
  </si>
  <si>
    <t>143　</t>
  </si>
  <si>
    <t>143　　加工紙製造業</t>
  </si>
  <si>
    <t>1431</t>
  </si>
  <si>
    <t>1431　　塗工紙製造業（印刷用紙を除く）</t>
  </si>
  <si>
    <t>1432</t>
  </si>
  <si>
    <t>1432　　段ボール製造業</t>
  </si>
  <si>
    <t>1433</t>
  </si>
  <si>
    <t>1433　　壁紙・ふすま紙製造業</t>
  </si>
  <si>
    <t>144　</t>
  </si>
  <si>
    <t>144　　紙製品製造業</t>
  </si>
  <si>
    <t>1441</t>
  </si>
  <si>
    <t>1441　　事務用・学用紙製品製造業</t>
  </si>
  <si>
    <t>1442</t>
  </si>
  <si>
    <t>1442　　日用紙製品製造業</t>
  </si>
  <si>
    <t>1449</t>
  </si>
  <si>
    <t>1449　　その他の紙製品製造業</t>
  </si>
  <si>
    <t>145　</t>
  </si>
  <si>
    <t>145　　紙製容器製造業</t>
  </si>
  <si>
    <t>1451</t>
  </si>
  <si>
    <t>1451　　重包装紙袋製造業</t>
  </si>
  <si>
    <t>1452</t>
  </si>
  <si>
    <t>1452　　角底紙袋製造業</t>
  </si>
  <si>
    <t>1453</t>
  </si>
  <si>
    <t>1453　　段ボール箱製造業</t>
  </si>
  <si>
    <t>1454</t>
  </si>
  <si>
    <t>1454　　紙器製造業</t>
  </si>
  <si>
    <t>149　</t>
  </si>
  <si>
    <t>149　　その他のパルプ・紙・紙加工品製造業</t>
  </si>
  <si>
    <t>1499</t>
  </si>
  <si>
    <t>1499　　その他のパルプ・紙・紙加工品製造業</t>
  </si>
  <si>
    <t>150　</t>
  </si>
  <si>
    <t>15：印刷・同関連業</t>
  </si>
  <si>
    <t>150　　管理，補助的経済活動を行う事業所（15印刷・同関連業）</t>
  </si>
  <si>
    <t>1500</t>
  </si>
  <si>
    <t>1500　　主として管理事務を行う本社等</t>
  </si>
  <si>
    <t>1509</t>
  </si>
  <si>
    <t>1509　　その他の管理，補助的経済活動を行う事業所</t>
  </si>
  <si>
    <t>151　</t>
  </si>
  <si>
    <t>151　　印刷業</t>
  </si>
  <si>
    <t>1511</t>
  </si>
  <si>
    <t>1511　　オフセット印刷業（紙に対するもの）</t>
  </si>
  <si>
    <t>1512</t>
  </si>
  <si>
    <t>1512　　オフセット印刷以外の印刷業（紙に対するもの）</t>
  </si>
  <si>
    <t>1513</t>
  </si>
  <si>
    <t>1513　　紙以外の印刷業</t>
  </si>
  <si>
    <t>152　</t>
  </si>
  <si>
    <t>152　　製版業</t>
  </si>
  <si>
    <t>1521</t>
  </si>
  <si>
    <t>1521　　製版業</t>
  </si>
  <si>
    <t>153　</t>
  </si>
  <si>
    <t>153　　製本業，印刷物加工業</t>
  </si>
  <si>
    <t>1531</t>
  </si>
  <si>
    <t>1531　　製本業</t>
  </si>
  <si>
    <t>1532</t>
  </si>
  <si>
    <t>1532　　印刷物加工業</t>
  </si>
  <si>
    <t>159　</t>
  </si>
  <si>
    <t>159　　印刷関連サービス業</t>
  </si>
  <si>
    <t>1591</t>
  </si>
  <si>
    <t>1591　　印刷関連サービス業</t>
  </si>
  <si>
    <t>160　</t>
  </si>
  <si>
    <t>16：化学工業</t>
  </si>
  <si>
    <t>160　　管理，補助的経済活動を行う事業所（16化学工業）</t>
  </si>
  <si>
    <t>1600</t>
  </si>
  <si>
    <t>1600　　主として管理事務を行う本社等</t>
  </si>
  <si>
    <t>1609</t>
  </si>
  <si>
    <t>1609　　その他の管理，補助的経済活動を行う事業所</t>
  </si>
  <si>
    <t>161　</t>
  </si>
  <si>
    <t>161　　化学肥料製造業</t>
  </si>
  <si>
    <t>1611</t>
  </si>
  <si>
    <t>1611　　窒素質・りん酸質肥料製造業</t>
  </si>
  <si>
    <t>1612</t>
  </si>
  <si>
    <t>1612　　複合肥料製造業</t>
  </si>
  <si>
    <t>1619</t>
  </si>
  <si>
    <t>1619　　その他の化学肥料製造業</t>
  </si>
  <si>
    <t>162　</t>
  </si>
  <si>
    <t>162　　無機化学工業製品製造業</t>
  </si>
  <si>
    <t>1621</t>
  </si>
  <si>
    <t>1621　　ソーダ工業</t>
  </si>
  <si>
    <t>1622</t>
  </si>
  <si>
    <t>1622　　無機顔料製造業</t>
  </si>
  <si>
    <t>1623</t>
  </si>
  <si>
    <t>1623　　圧縮ガス・液化ガス製造業</t>
  </si>
  <si>
    <t>1624</t>
  </si>
  <si>
    <t>1624　　塩製造業</t>
  </si>
  <si>
    <t>1629</t>
  </si>
  <si>
    <t>1629　　その他の無機化学工業製品製造業</t>
  </si>
  <si>
    <t>163　</t>
  </si>
  <si>
    <t>163　　有機化学工業製品製造業</t>
  </si>
  <si>
    <t>1631</t>
  </si>
  <si>
    <t>1631　　石油化学系基礎製品製造業（一貫して生産される誘導品を含む）</t>
  </si>
  <si>
    <t>1632</t>
  </si>
  <si>
    <t>1632　　脂肪族系中間物製造業（脂肪族系溶剤を含む）</t>
  </si>
  <si>
    <t>1633</t>
  </si>
  <si>
    <t>1633　　発酵工業</t>
  </si>
  <si>
    <t>1634</t>
  </si>
  <si>
    <t>1634　　環式中間物・合成染料・有機顔料製造業</t>
  </si>
  <si>
    <t>1635</t>
  </si>
  <si>
    <t>1635　　プラスチック製造業</t>
  </si>
  <si>
    <t>1636</t>
  </si>
  <si>
    <t>1636　　合成ゴム製造業</t>
  </si>
  <si>
    <t>1639</t>
  </si>
  <si>
    <t>1639　　その他の有機化学工業製品製造業</t>
  </si>
  <si>
    <t>164　</t>
  </si>
  <si>
    <t>164　　油脂加工製品・石けん・合成洗剤・界面活性剤・塗料製造業</t>
  </si>
  <si>
    <t>1641</t>
  </si>
  <si>
    <t>1641　　脂肪酸・硬化油・グリセリン製造業</t>
  </si>
  <si>
    <t>1642</t>
  </si>
  <si>
    <t>1642　　石けん・合成洗剤製造業</t>
  </si>
  <si>
    <t>1643</t>
  </si>
  <si>
    <t>1643　　界面活性剤製造業（石けん，合成洗剤を除く）</t>
  </si>
  <si>
    <t>1644</t>
  </si>
  <si>
    <t>1644　　塗料製造業</t>
  </si>
  <si>
    <t>1645</t>
  </si>
  <si>
    <t>1645　　印刷インキ製造業</t>
  </si>
  <si>
    <t>1646</t>
  </si>
  <si>
    <t>1646　　洗浄剤・磨用剤製造業</t>
  </si>
  <si>
    <t>1647</t>
  </si>
  <si>
    <t>1647　　ろうそく製造業</t>
  </si>
  <si>
    <t>165　</t>
  </si>
  <si>
    <t>165　　医薬品製造業</t>
  </si>
  <si>
    <t>1651</t>
  </si>
  <si>
    <t>1651　　医薬品原薬製造業</t>
  </si>
  <si>
    <t>1652</t>
  </si>
  <si>
    <t>1652　　医薬品製剤製造業</t>
  </si>
  <si>
    <t>1653</t>
  </si>
  <si>
    <t>1653　　生物学的製剤製造業</t>
  </si>
  <si>
    <t>1654</t>
  </si>
  <si>
    <t>1654　　生薬・漢方製剤製造業</t>
  </si>
  <si>
    <t>1655</t>
  </si>
  <si>
    <t>1655　　動物用医薬品製造業</t>
  </si>
  <si>
    <t>166　</t>
  </si>
  <si>
    <t>166　　化粧品・歯磨・その他の化粧用調整品製造業</t>
  </si>
  <si>
    <t>1661</t>
  </si>
  <si>
    <t>1661　　仕上用・皮膚用化粧品製造業（香水，オーデコロンを含む）</t>
  </si>
  <si>
    <t>1662</t>
  </si>
  <si>
    <t>1662　　頭髪用化粧品製造業</t>
  </si>
  <si>
    <t>1669</t>
  </si>
  <si>
    <t>1669　　その他の化粧品・歯磨・化粧用調整品製造業</t>
  </si>
  <si>
    <t>169　</t>
  </si>
  <si>
    <t>169　　その他の化学工業</t>
  </si>
  <si>
    <t>1691</t>
  </si>
  <si>
    <t>1691　　火薬類製造業</t>
  </si>
  <si>
    <t>1692</t>
  </si>
  <si>
    <t>1692　　農薬製造業</t>
  </si>
  <si>
    <t>1693</t>
  </si>
  <si>
    <t>1693　　香料製造業</t>
  </si>
  <si>
    <t>1694</t>
  </si>
  <si>
    <t>1694　　ゼラチン・接着剤製造業</t>
  </si>
  <si>
    <t>1695</t>
  </si>
  <si>
    <t>1695　　写真感光材料製造業</t>
  </si>
  <si>
    <t>1696</t>
  </si>
  <si>
    <t>1696　　天然樹脂製品・木材化学製品製造業</t>
  </si>
  <si>
    <t>1697</t>
  </si>
  <si>
    <t>1697　　試薬製造業</t>
  </si>
  <si>
    <t>1699</t>
  </si>
  <si>
    <t>1699　　他に分類されない化学工業製品製造業</t>
  </si>
  <si>
    <t>170　</t>
  </si>
  <si>
    <t>17：石油製品・石炭製品製造業</t>
  </si>
  <si>
    <t>170　　管理，補助的経済活動を行う事業所（17石油製品・石炭製品製造業）</t>
  </si>
  <si>
    <t>1700</t>
  </si>
  <si>
    <t>1700　　主として管理事務を行う本社等</t>
  </si>
  <si>
    <t>1709</t>
  </si>
  <si>
    <t>1709　　その他の管理，補助的経済活動を行う事業所</t>
  </si>
  <si>
    <t>171　</t>
  </si>
  <si>
    <t>171　　石油精製業</t>
  </si>
  <si>
    <t>1711</t>
  </si>
  <si>
    <t>1711　　石油精製業</t>
  </si>
  <si>
    <t>172　</t>
  </si>
  <si>
    <t>172　　潤滑油・グリース製造業（石油精製業によらないもの）</t>
  </si>
  <si>
    <t>1721</t>
  </si>
  <si>
    <t>1721　　潤滑油・グリース製造業（石油精製業によらないもの）</t>
  </si>
  <si>
    <t>173　</t>
  </si>
  <si>
    <t>173　　コークス製造業</t>
  </si>
  <si>
    <t>1731</t>
  </si>
  <si>
    <t>1731　　コークス製造業</t>
  </si>
  <si>
    <t>174　</t>
  </si>
  <si>
    <t>174　　舗装材料製造業</t>
  </si>
  <si>
    <t>1741</t>
  </si>
  <si>
    <t>1741　　舗装材料製造業</t>
  </si>
  <si>
    <t>179　</t>
  </si>
  <si>
    <t>179　　その他の石油製品・石炭製品製造業</t>
  </si>
  <si>
    <t>1799</t>
  </si>
  <si>
    <t>1799　　その他の石油製品・石炭製品製造業</t>
  </si>
  <si>
    <t>180　</t>
  </si>
  <si>
    <t>18：プラスチック製品製造業（別掲を除く）</t>
  </si>
  <si>
    <t>180　　管理，補助的経済活動を行う事業所（18プラスチック製品製造業）</t>
  </si>
  <si>
    <t>1800</t>
  </si>
  <si>
    <t>1800　　主として管理事務を行う本社等</t>
  </si>
  <si>
    <t>1809</t>
  </si>
  <si>
    <t>1809　　その他の管理，補助的経済活動を行う事業所</t>
  </si>
  <si>
    <t>181　</t>
  </si>
  <si>
    <t>181　　プラスチック板・棒・管・継手・異形押出製品製造業</t>
  </si>
  <si>
    <t>1811</t>
  </si>
  <si>
    <t>1811　　プラスチック板・棒製造業</t>
  </si>
  <si>
    <t>1812</t>
  </si>
  <si>
    <t>1812　　プラスチック管製造業</t>
  </si>
  <si>
    <t>1813</t>
  </si>
  <si>
    <t>1813　　プラスチック継手製造業</t>
  </si>
  <si>
    <t>1814</t>
  </si>
  <si>
    <t>1814　　プラスチック異形押出製品製造業</t>
  </si>
  <si>
    <t>1815</t>
  </si>
  <si>
    <t>1815　　プラスチック板・棒・管・継手・異形押出製品加工業</t>
  </si>
  <si>
    <t>182　</t>
  </si>
  <si>
    <t>182　　プラスチックフィルム・シート・床材・合成皮革製造業</t>
  </si>
  <si>
    <t>1821</t>
  </si>
  <si>
    <t>1821　　プラスチックフィルム製造業</t>
  </si>
  <si>
    <t>1822</t>
  </si>
  <si>
    <t>1822　　プラスチックシート製造業</t>
  </si>
  <si>
    <t>1823</t>
  </si>
  <si>
    <t>1823　　プラスチック床材製造業</t>
  </si>
  <si>
    <t>1824</t>
  </si>
  <si>
    <t>1824　　合成皮革製造業</t>
  </si>
  <si>
    <t>1825</t>
  </si>
  <si>
    <t>1825　　プラスチックフィルム・シート・床材・合成皮革加工業</t>
  </si>
  <si>
    <t>183　</t>
  </si>
  <si>
    <t>183　　工業用プラスチック製品製造業</t>
  </si>
  <si>
    <t>1831</t>
  </si>
  <si>
    <t>1831　　電気機械器具用プラスチック製品製造業（加工業を除く）</t>
  </si>
  <si>
    <t>1832</t>
  </si>
  <si>
    <t>1832　　輸送機械器具用プラスチック製品製造業（加工業を除く）</t>
  </si>
  <si>
    <t>1833</t>
  </si>
  <si>
    <t>1833　　その他の工業用プラスチック製品製造業（加工業を除く）</t>
  </si>
  <si>
    <t>1834</t>
  </si>
  <si>
    <t>1834　　工業用プラスチック製品加工業</t>
  </si>
  <si>
    <t>184　</t>
  </si>
  <si>
    <t>184　　発泡・強化プラスチック製品製造業</t>
  </si>
  <si>
    <t>1841</t>
  </si>
  <si>
    <t>1841　　軟質プラスチック発泡製品製造業（半硬質性を含む）</t>
  </si>
  <si>
    <t>1842</t>
  </si>
  <si>
    <t>1842　　硬質プラスチック発泡製品製造業</t>
  </si>
  <si>
    <t>1843</t>
  </si>
  <si>
    <t>1843　　強化プラスチック製板・棒・管・継手製造業</t>
  </si>
  <si>
    <t>1844</t>
  </si>
  <si>
    <t>1844　　強化プラスチック製容器・浴槽等製造業</t>
  </si>
  <si>
    <t>1845</t>
  </si>
  <si>
    <t>1845　　発泡・強化プラスチック製品加工業</t>
  </si>
  <si>
    <t>185　</t>
  </si>
  <si>
    <t>185　　プラスチック成形材料製造業（廃プラスチックを含む）</t>
  </si>
  <si>
    <t>1851</t>
  </si>
  <si>
    <t>1851　　プラスチック成形材料製造業</t>
  </si>
  <si>
    <t>1852</t>
  </si>
  <si>
    <t>1852　　廃プラスチック製品製造業</t>
  </si>
  <si>
    <t>189　</t>
  </si>
  <si>
    <t>189　　その他のプラスチック製品製造業</t>
  </si>
  <si>
    <t>1891</t>
  </si>
  <si>
    <t>1891　　プラスチック製日用雑貨・食卓用品製造業</t>
  </si>
  <si>
    <t>1892</t>
  </si>
  <si>
    <t>1892　　プラスチック製容器製造業</t>
  </si>
  <si>
    <t>1897</t>
  </si>
  <si>
    <t>1897　　他に分類されないプラスチック製品製造業</t>
  </si>
  <si>
    <t>1898</t>
  </si>
  <si>
    <t>1898　　他に分類されないプラスチック製品加工業</t>
  </si>
  <si>
    <t>190　</t>
  </si>
  <si>
    <t>19：ゴム製品製造業</t>
  </si>
  <si>
    <t>190　　管理，補助的経済活動を行う事業所（19ゴム製品製造業）</t>
  </si>
  <si>
    <t>1900</t>
  </si>
  <si>
    <t>1900　　主として管理事務を行う本社等</t>
  </si>
  <si>
    <t>1909</t>
  </si>
  <si>
    <t>1909　　その他の管理，補助的経済活動を行う事業所</t>
  </si>
  <si>
    <t>191　</t>
  </si>
  <si>
    <t>191　　タイヤ・チューブ製造業</t>
  </si>
  <si>
    <t>1911</t>
  </si>
  <si>
    <t>1911　　自動車タイヤ・チューブ製造業</t>
  </si>
  <si>
    <t>1919</t>
  </si>
  <si>
    <t>1919　　その他のタイヤ・チューブ製造業</t>
  </si>
  <si>
    <t>192　</t>
  </si>
  <si>
    <t>192　　ゴム製・プラスチック製履物・同附属品製造業</t>
  </si>
  <si>
    <t>1921</t>
  </si>
  <si>
    <t>1921　　ゴム製履物・同附属品製造業</t>
  </si>
  <si>
    <t>1922</t>
  </si>
  <si>
    <t>1922　　プラスチック製履物・同附属品製造業</t>
  </si>
  <si>
    <t>193　</t>
  </si>
  <si>
    <t>193　　ゴムベルト・ゴムホース・工業用ゴム製品製造業</t>
  </si>
  <si>
    <t>1931</t>
  </si>
  <si>
    <t>1931　　ゴムベルト製造業</t>
  </si>
  <si>
    <t>1932</t>
  </si>
  <si>
    <t>1932　　ゴムホース製造業</t>
  </si>
  <si>
    <t>1933</t>
  </si>
  <si>
    <t>1933　　工業用ゴム製品製造業</t>
  </si>
  <si>
    <t>199　</t>
  </si>
  <si>
    <t>199　　その他のゴム製品製造業</t>
  </si>
  <si>
    <t>1991</t>
  </si>
  <si>
    <t>1991　　ゴム引布・同製品製造業</t>
  </si>
  <si>
    <t>1992</t>
  </si>
  <si>
    <t>1992　　医療・衛生用ゴム製品製造業</t>
  </si>
  <si>
    <t>1993</t>
  </si>
  <si>
    <t>1993　　ゴム練生地製造業</t>
  </si>
  <si>
    <t>1994</t>
  </si>
  <si>
    <t>1994　　更生タイヤ製造業</t>
  </si>
  <si>
    <t>1995</t>
  </si>
  <si>
    <t>1995　　再生ゴム製造業</t>
  </si>
  <si>
    <t>1999</t>
  </si>
  <si>
    <t>1999　　他に分類されないゴム製品製造業</t>
  </si>
  <si>
    <t>200　</t>
  </si>
  <si>
    <t>20：なめし革・同製品・毛皮製造業</t>
  </si>
  <si>
    <t>200　　管理，補助的経済活動を行う事業所（20なめし革・同製品・毛皮製造業）</t>
  </si>
  <si>
    <t>2000</t>
  </si>
  <si>
    <t>2000　　主として管理事務を行う本社等</t>
  </si>
  <si>
    <t>2009</t>
  </si>
  <si>
    <t>2009　　その他の管理，補助的経済活動を行う事業所</t>
  </si>
  <si>
    <t>201　</t>
  </si>
  <si>
    <t>201　　なめし革製造業</t>
  </si>
  <si>
    <t>2011</t>
  </si>
  <si>
    <t>2011　　なめし革製造業</t>
  </si>
  <si>
    <t>202　</t>
  </si>
  <si>
    <t>202　　工業用革製品製造業（手袋を除く）</t>
  </si>
  <si>
    <t>2021</t>
  </si>
  <si>
    <t>2021　　工業用革製品製造業（手袋を除く）</t>
  </si>
  <si>
    <t>203　</t>
  </si>
  <si>
    <t>203　　革製履物用材料・同附属品製造業</t>
  </si>
  <si>
    <t>2031</t>
  </si>
  <si>
    <t>2031　　革製履物用材料・同附属品製造業</t>
  </si>
  <si>
    <t>204　</t>
  </si>
  <si>
    <t>204　　革製履物製造業</t>
  </si>
  <si>
    <t>2041</t>
  </si>
  <si>
    <t>2041　　革製履物製造業</t>
  </si>
  <si>
    <t>205　</t>
  </si>
  <si>
    <t>205　　革製手袋製造業</t>
  </si>
  <si>
    <t>2051</t>
  </si>
  <si>
    <t>2051　　革製手袋製造業</t>
  </si>
  <si>
    <t>206　</t>
  </si>
  <si>
    <t>206　　かばん製造業</t>
  </si>
  <si>
    <t>2061</t>
  </si>
  <si>
    <t>2061　　かばん製造業</t>
  </si>
  <si>
    <t>207　</t>
  </si>
  <si>
    <t>207　　袋物製造業</t>
  </si>
  <si>
    <t>2071</t>
  </si>
  <si>
    <t>2071　　袋物製造業（ハンドバッグを除く）</t>
  </si>
  <si>
    <t>2072</t>
  </si>
  <si>
    <t>2072　　ハンドバッグ製造業</t>
  </si>
  <si>
    <t>208　</t>
  </si>
  <si>
    <t>208　　毛皮製造業</t>
  </si>
  <si>
    <t>2081</t>
  </si>
  <si>
    <t>2081　　毛皮製造業</t>
  </si>
  <si>
    <t>209　</t>
  </si>
  <si>
    <t>209　　その他のなめし革製品製造業</t>
  </si>
  <si>
    <t>2099</t>
  </si>
  <si>
    <t>2099　　その他のなめし革製品製造業</t>
  </si>
  <si>
    <t>210　</t>
  </si>
  <si>
    <t>21：窯業・土石製品製造業</t>
  </si>
  <si>
    <t>210　　管理，補助的経済活動を行う事業所（21窯業・土石製品製造業）</t>
  </si>
  <si>
    <t>2100</t>
  </si>
  <si>
    <t>2100　　主として管理事務を行う本社等</t>
  </si>
  <si>
    <t>2109</t>
  </si>
  <si>
    <t>2109　　その他の管理，補助的経済活動を行う事業所</t>
  </si>
  <si>
    <t>211　</t>
  </si>
  <si>
    <t>211　　ガラス・同製品製造業</t>
  </si>
  <si>
    <t>2111</t>
  </si>
  <si>
    <t>2111　　板ガラス製造業</t>
  </si>
  <si>
    <t>2112</t>
  </si>
  <si>
    <t>2112　　板ガラス加工業</t>
  </si>
  <si>
    <t>2113</t>
  </si>
  <si>
    <t>2113　　ガラス製加工素材製造業</t>
  </si>
  <si>
    <t>2114</t>
  </si>
  <si>
    <t>2114　　ガラス容器製造業</t>
  </si>
  <si>
    <t>2115</t>
  </si>
  <si>
    <t>2115　　理化学用・医療用ガラス器具製造業</t>
  </si>
  <si>
    <t>2116</t>
  </si>
  <si>
    <t>2116　　卓上用・ちゅう房用ガラス器具製造業</t>
  </si>
  <si>
    <t>2117</t>
  </si>
  <si>
    <t>2117　　ガラス繊維・同製品製造業</t>
  </si>
  <si>
    <t>2119</t>
  </si>
  <si>
    <t>2119　　その他のガラス・同製品製造業</t>
  </si>
  <si>
    <t>212　</t>
  </si>
  <si>
    <t>212　　セメント・同製品製造業</t>
  </si>
  <si>
    <t>2121</t>
  </si>
  <si>
    <t>2121　　セメント製造業</t>
  </si>
  <si>
    <t>2122</t>
  </si>
  <si>
    <t>2122　　生コンクリート製造業</t>
  </si>
  <si>
    <t>2123</t>
  </si>
  <si>
    <t>2123　　コンクリート製品製造業</t>
  </si>
  <si>
    <t>2129</t>
  </si>
  <si>
    <t>2129　　その他のセメント製品製造業</t>
  </si>
  <si>
    <t>213　</t>
  </si>
  <si>
    <t>213　　建設用粘土製品製造業（陶磁器製を除く)</t>
  </si>
  <si>
    <t>2131</t>
  </si>
  <si>
    <t>2131　　粘土かわら製造業</t>
  </si>
  <si>
    <t>2132</t>
  </si>
  <si>
    <t>2132　　普通れんが製造業</t>
  </si>
  <si>
    <t>2139</t>
  </si>
  <si>
    <t>2139　　その他の建設用粘土製品製造業</t>
  </si>
  <si>
    <t>214　</t>
  </si>
  <si>
    <t>214　　陶磁器・同関連製品製造業</t>
  </si>
  <si>
    <t>2141</t>
  </si>
  <si>
    <t>2141　　衛生陶器製造業</t>
  </si>
  <si>
    <t>2142</t>
  </si>
  <si>
    <t>2142　　食卓用・ちゅう房用陶磁器製造業</t>
  </si>
  <si>
    <t>2143</t>
  </si>
  <si>
    <t>2143　　陶磁器製置物製造業</t>
  </si>
  <si>
    <t>2144</t>
  </si>
  <si>
    <t>2144　　電気用陶磁器製造業</t>
  </si>
  <si>
    <t>2145</t>
  </si>
  <si>
    <t>2145　　理化学用・工業用陶磁器製造業</t>
  </si>
  <si>
    <t>2146</t>
  </si>
  <si>
    <t>2146　　陶磁器製タイル製造業</t>
  </si>
  <si>
    <t>2147</t>
  </si>
  <si>
    <t>2147　　陶磁器絵付業</t>
  </si>
  <si>
    <t>2148</t>
  </si>
  <si>
    <t>2148　　陶磁器用はい（坏）土製造業</t>
  </si>
  <si>
    <t>2149</t>
  </si>
  <si>
    <t>2149　　その他の陶磁器・同関連製品製造業</t>
  </si>
  <si>
    <t>215　</t>
  </si>
  <si>
    <t>215　　耐火物製造業</t>
  </si>
  <si>
    <t>2151</t>
  </si>
  <si>
    <t>2151　　耐火れんが製造業</t>
  </si>
  <si>
    <t>2152</t>
  </si>
  <si>
    <t>2152　　不定形耐火物製造業</t>
  </si>
  <si>
    <t>2159</t>
  </si>
  <si>
    <t>2159　　その他の耐火物製造業</t>
  </si>
  <si>
    <t>216　</t>
  </si>
  <si>
    <t>216　　炭素・黒鉛製品製造業</t>
  </si>
  <si>
    <t>2161</t>
  </si>
  <si>
    <t>2161　　炭素質電極製造業</t>
  </si>
  <si>
    <t>2169</t>
  </si>
  <si>
    <t>2169　　その他の炭素・黒鉛製品製造業</t>
  </si>
  <si>
    <t>217　</t>
  </si>
  <si>
    <t>217　　研磨材・同製品製造業</t>
  </si>
  <si>
    <t>2171</t>
  </si>
  <si>
    <t>2171　　研磨材製造業</t>
  </si>
  <si>
    <t>2172</t>
  </si>
  <si>
    <t>2172　　研削と石製造業</t>
  </si>
  <si>
    <t>2173</t>
  </si>
  <si>
    <t>2173　　研磨布紙製造業</t>
  </si>
  <si>
    <t>2179</t>
  </si>
  <si>
    <t>2179　　その他の研磨材・同製品製造業</t>
  </si>
  <si>
    <t>218　</t>
  </si>
  <si>
    <t>218　　骨材・石工品等製造業</t>
  </si>
  <si>
    <t>2181</t>
  </si>
  <si>
    <t>2181　　砕石製造業</t>
  </si>
  <si>
    <t>2182</t>
  </si>
  <si>
    <t>2182　　再生骨材製造業</t>
  </si>
  <si>
    <t>2183</t>
  </si>
  <si>
    <t>2183　　人工骨材製造業</t>
  </si>
  <si>
    <t>2184</t>
  </si>
  <si>
    <t>2184　　石工品製造業</t>
  </si>
  <si>
    <t>2185</t>
  </si>
  <si>
    <t>2185　　けいそう土・同製品製造業</t>
  </si>
  <si>
    <t>2186</t>
  </si>
  <si>
    <t>2186　　鉱物・土石粉砕等処理業</t>
  </si>
  <si>
    <t>219　</t>
  </si>
  <si>
    <t>219　　その他の窯業・土石製品製造業</t>
  </si>
  <si>
    <t>2191</t>
  </si>
  <si>
    <t>2191　　ロックウール・同製品製造業</t>
  </si>
  <si>
    <t>2192</t>
  </si>
  <si>
    <t>2192　　石こう（膏）製品製造業</t>
  </si>
  <si>
    <t>2193</t>
  </si>
  <si>
    <t>2193　　石灰製造業</t>
  </si>
  <si>
    <t>2194</t>
  </si>
  <si>
    <t>2194　　鋳型製造業（中子を含む）</t>
  </si>
  <si>
    <t>2199</t>
  </si>
  <si>
    <t>2199　　他に分類されない窯業・土石製品製造業</t>
  </si>
  <si>
    <t>220　</t>
  </si>
  <si>
    <t>22：鉄鋼業</t>
  </si>
  <si>
    <t>220　　管理，補助的経済活動を行う事業所（22鉄鋼業）</t>
  </si>
  <si>
    <t>2200</t>
  </si>
  <si>
    <t>2200　　主として管理事務を行う本社等</t>
  </si>
  <si>
    <t>2209</t>
  </si>
  <si>
    <t>2209　　その他の管理，補助的経済活動を行う事業所</t>
  </si>
  <si>
    <t>221　</t>
  </si>
  <si>
    <t>221　　製鉄業</t>
  </si>
  <si>
    <t>2211</t>
  </si>
  <si>
    <t>2211　　高炉による製鉄業</t>
  </si>
  <si>
    <t>2212</t>
  </si>
  <si>
    <t>2212　　高炉によらない製鉄業</t>
  </si>
  <si>
    <t>2213</t>
  </si>
  <si>
    <t>2213　　フェロアロイ製造業</t>
  </si>
  <si>
    <t>222　</t>
  </si>
  <si>
    <t>222　　製鋼・製鋼圧延業</t>
  </si>
  <si>
    <t>2221</t>
  </si>
  <si>
    <t>2221　　製鋼・製鋼圧延業</t>
  </si>
  <si>
    <t>223　</t>
  </si>
  <si>
    <t>223　　製鋼を行わない鋼材製造業（表面処理鋼材を除く）</t>
  </si>
  <si>
    <t>2231</t>
  </si>
  <si>
    <t>2231　　熱間圧延業（鋼管，伸鉄を除く）</t>
  </si>
  <si>
    <t>2232</t>
  </si>
  <si>
    <t>2232　　冷間圧延業（鋼管，伸鉄を除く）</t>
  </si>
  <si>
    <t>2233</t>
  </si>
  <si>
    <t>2233　　冷間ロール成型形鋼製造業</t>
  </si>
  <si>
    <t>2234</t>
  </si>
  <si>
    <t>2234　　鋼管製造業</t>
  </si>
  <si>
    <t>2235</t>
  </si>
  <si>
    <t>2235　　伸鉄業</t>
  </si>
  <si>
    <t>2236</t>
  </si>
  <si>
    <t>2236　　磨棒鋼製造業</t>
  </si>
  <si>
    <t>2237</t>
  </si>
  <si>
    <t>2237　　引抜鋼管製造業</t>
  </si>
  <si>
    <t>2238</t>
  </si>
  <si>
    <t>2238　　伸線業</t>
  </si>
  <si>
    <t>2239</t>
  </si>
  <si>
    <t>2239　　その他の製鋼を行わない鋼材製造業（表面処理鋼材を除く)</t>
  </si>
  <si>
    <t>224　</t>
  </si>
  <si>
    <t>224　　表面処理鋼材製造業</t>
  </si>
  <si>
    <t>2241</t>
  </si>
  <si>
    <t>2241　　亜鉛鉄板製造業</t>
  </si>
  <si>
    <t>2249</t>
  </si>
  <si>
    <t>2249　　その他の表面処理鋼材製造業</t>
  </si>
  <si>
    <t>225　</t>
  </si>
  <si>
    <t>225　　鉄素形材製造業</t>
  </si>
  <si>
    <t>2251</t>
  </si>
  <si>
    <t>2251　　銑鉄鋳物製造業（鋳鉄管，可鍛鋳鉄を除く）</t>
  </si>
  <si>
    <t>2252</t>
  </si>
  <si>
    <t>2252　　可鍛鋳鉄製造業</t>
  </si>
  <si>
    <t>2253</t>
  </si>
  <si>
    <t>2253　　鋳鋼製造業</t>
  </si>
  <si>
    <t>2254</t>
  </si>
  <si>
    <t>2254　　鍛工品製造業</t>
  </si>
  <si>
    <t>2255</t>
  </si>
  <si>
    <t>2255　　鍛鋼製造業</t>
  </si>
  <si>
    <t>229　</t>
  </si>
  <si>
    <t>229　　その他の鉄鋼業</t>
  </si>
  <si>
    <t>2291</t>
  </si>
  <si>
    <t>2291　　鉄鋼シャースリット業</t>
  </si>
  <si>
    <t>2292</t>
  </si>
  <si>
    <t>2292　　鉄スクラップ加工処理業</t>
  </si>
  <si>
    <t>2293</t>
  </si>
  <si>
    <t>2293　　鋳鉄管製造業</t>
  </si>
  <si>
    <t>2299</t>
  </si>
  <si>
    <t>2299　　他に分類されない鉄鋼業</t>
  </si>
  <si>
    <t>230　</t>
  </si>
  <si>
    <t>23：非鉄金属製造業</t>
  </si>
  <si>
    <t>230　　管理，補助的経済活動を行う事業所（23非鉄金属製造業）</t>
  </si>
  <si>
    <t>2300</t>
  </si>
  <si>
    <t>2300　　主として管理事務を行う本社等</t>
  </si>
  <si>
    <t>2309</t>
  </si>
  <si>
    <t>2309　　その他の管理，補助的経済活動を行う事業所</t>
  </si>
  <si>
    <t>231　</t>
  </si>
  <si>
    <t>231　　非鉄金属第1次製錬・精製業</t>
  </si>
  <si>
    <t>2311</t>
  </si>
  <si>
    <t>2311　　銅第1次製錬・精製業</t>
  </si>
  <si>
    <t>2312</t>
  </si>
  <si>
    <t>2312　　亜鉛第1次製錬・精製業</t>
  </si>
  <si>
    <t>2319</t>
  </si>
  <si>
    <t>2319　　その他の非鉄金属第1次製錬・精製業</t>
  </si>
  <si>
    <t>232　</t>
  </si>
  <si>
    <t>232　　非鉄金属第2次製錬・精製業（非鉄金属合金製造業を含む）</t>
  </si>
  <si>
    <t>2321</t>
  </si>
  <si>
    <t>2321　　鉛第2次製錬・精製業（鉛合金製造業を含む)</t>
  </si>
  <si>
    <t>2322</t>
  </si>
  <si>
    <t>2322　　アルミニウム第2次製錬・精製業（アルミニウム合金製造業を含む）</t>
  </si>
  <si>
    <t>2329</t>
  </si>
  <si>
    <t>2329　　その他の非鉄金属第2次製錬・精製業（非鉄金属合金製造業を含む）</t>
  </si>
  <si>
    <t>233　</t>
  </si>
  <si>
    <t>233　　非鉄金属・同合金圧延業（抽伸，押出しを含む）</t>
  </si>
  <si>
    <t>2331</t>
  </si>
  <si>
    <t>2331　　伸銅品製造業</t>
  </si>
  <si>
    <t>2332</t>
  </si>
  <si>
    <t>2332　　アルミニウム・同合金圧延業（抽伸，押出しを含む）</t>
  </si>
  <si>
    <t>2339</t>
  </si>
  <si>
    <t>2339　　その他の非鉄金属・同合金圧延業（抽伸，押出しを含む）</t>
  </si>
  <si>
    <t>234　</t>
  </si>
  <si>
    <t>234　　電線・ケーブル製造業</t>
  </si>
  <si>
    <t>2341</t>
  </si>
  <si>
    <t>2341　　電線・ケーブル製造業（光ファイバケーブルを除く）</t>
  </si>
  <si>
    <t>2342</t>
  </si>
  <si>
    <t>2342　　光ファイバケーブル製造業（通信複合ケーブルを含む）</t>
  </si>
  <si>
    <t>235　</t>
  </si>
  <si>
    <t>235　　非鉄金属素形材製造業</t>
  </si>
  <si>
    <t>2351</t>
  </si>
  <si>
    <t>2351　　銅・同合金鋳物製造業（ダイカストを除く）</t>
  </si>
  <si>
    <t>2352</t>
  </si>
  <si>
    <t>2352　　非鉄金属鋳物製造業（銅・同合金鋳物及びダイカストを除く）</t>
  </si>
  <si>
    <t>2353</t>
  </si>
  <si>
    <t>2353　　アルミニウム・同合金ダイカスト製造業</t>
  </si>
  <si>
    <t>2354</t>
  </si>
  <si>
    <t>2354　　非鉄金属ダイカスト製造業（アルミニウム・同合金ダイカストを除く）</t>
  </si>
  <si>
    <t>2355</t>
  </si>
  <si>
    <t>2355　　非鉄金属鍛造品製造業</t>
  </si>
  <si>
    <t>239　</t>
  </si>
  <si>
    <t>239　　その他の非鉄金属製造業</t>
  </si>
  <si>
    <t>2391</t>
  </si>
  <si>
    <t>2391　　核燃料製造業</t>
  </si>
  <si>
    <t>2399</t>
  </si>
  <si>
    <t>2399　　他に分類されない非鉄金属製造業</t>
  </si>
  <si>
    <t>240　</t>
  </si>
  <si>
    <t>24：金属製品製造業</t>
  </si>
  <si>
    <t>240　　管理，補助的経済活動を行う事業所（24金属製品製造業）</t>
  </si>
  <si>
    <t>2400</t>
  </si>
  <si>
    <t>2400　　主として管理事務を行う本社等</t>
  </si>
  <si>
    <t>2409</t>
  </si>
  <si>
    <t>2409　　その他の管理，補助的経済活動を行う事業所</t>
  </si>
  <si>
    <t>241　</t>
  </si>
  <si>
    <t>241　　ブリキ缶・その他のめっき板等製品製造業</t>
  </si>
  <si>
    <t>2411</t>
  </si>
  <si>
    <t>2411　　ブリキ缶・その他のめっき板等製品製造業</t>
  </si>
  <si>
    <t>242　</t>
  </si>
  <si>
    <t>242　　洋食器・刃物・手道具・金物類製造業</t>
  </si>
  <si>
    <t>2421</t>
  </si>
  <si>
    <t>2421　　洋食器製造業</t>
  </si>
  <si>
    <t>2422</t>
  </si>
  <si>
    <t>2422　　機械刃物製造業</t>
  </si>
  <si>
    <t>2423</t>
  </si>
  <si>
    <t>2423　　利器工匠具・手道具製造業（やすり，のこぎり，食卓用刃物を除く）</t>
  </si>
  <si>
    <t>2424</t>
  </si>
  <si>
    <t>2424　　作業工具製造業</t>
  </si>
  <si>
    <t>2425</t>
  </si>
  <si>
    <t>2425　　手引のこぎり・のこ刃製造業</t>
  </si>
  <si>
    <t>2426</t>
  </si>
  <si>
    <t>2426　　農業用器具製造業（農業用機械を除く）</t>
  </si>
  <si>
    <t>2429</t>
  </si>
  <si>
    <t>2429　　その他の金物類製造業</t>
  </si>
  <si>
    <t>243　</t>
  </si>
  <si>
    <t>243　　暖房・調理等装置,配管工事用附属品製造業</t>
  </si>
  <si>
    <t>2431</t>
  </si>
  <si>
    <t>2431　　配管工事用附属品製造業（バルブ，コックを除く）</t>
  </si>
  <si>
    <t>2432</t>
  </si>
  <si>
    <t>2432　　ガス機器・石油機器製造業</t>
  </si>
  <si>
    <t>2433</t>
  </si>
  <si>
    <t>2433　　温風・温水暖房装置製造業</t>
  </si>
  <si>
    <t>2439</t>
  </si>
  <si>
    <t>2439　　その他の暖房・調理装置製造業（電気機械器具，ガス機器，石油機器を除く）</t>
  </si>
  <si>
    <t>244　</t>
  </si>
  <si>
    <t>244　　建設用・建築用金属製品製造業（製缶板金業を含む)</t>
  </si>
  <si>
    <t>2441</t>
  </si>
  <si>
    <t>2441　　鉄骨製造業</t>
  </si>
  <si>
    <t>2442</t>
  </si>
  <si>
    <t>2442　　建設用金属製品製造業（鉄骨を除く）</t>
  </si>
  <si>
    <t>2443</t>
  </si>
  <si>
    <t>2443　　金属製サッシ・ドア製造業</t>
  </si>
  <si>
    <t>2444</t>
  </si>
  <si>
    <t>2444　　鉄骨系プレハブ住宅製造業</t>
  </si>
  <si>
    <t>2445</t>
  </si>
  <si>
    <t>2445　　建築用金属製品製造業（サッシ，ドア，建築用金物を除く）</t>
  </si>
  <si>
    <t>2446</t>
  </si>
  <si>
    <t>2446　　製缶板金業</t>
  </si>
  <si>
    <t>245　</t>
  </si>
  <si>
    <t>245　　金属素形材製品製造業</t>
  </si>
  <si>
    <t>2451</t>
  </si>
  <si>
    <t>2451　　アルミニウム・同合金プレス製品製造業</t>
  </si>
  <si>
    <t>2452</t>
  </si>
  <si>
    <t>2452　　金属プレス製品製造業（アルミニウム・同合金を除く）</t>
  </si>
  <si>
    <t>2453</t>
  </si>
  <si>
    <t>2453　　粉末や金製品製造業</t>
  </si>
  <si>
    <t>246　</t>
  </si>
  <si>
    <t>246　　金属被覆・彫刻業，熱処理業（ほうろう鉄器を除く）</t>
  </si>
  <si>
    <t>2461</t>
  </si>
  <si>
    <t>2461　　金属製品塗装業</t>
  </si>
  <si>
    <t>2462</t>
  </si>
  <si>
    <t>2462　　溶融めっき業（表面処理鋼材製造業を除く）</t>
  </si>
  <si>
    <t>2463</t>
  </si>
  <si>
    <t>2463　　金属彫刻業</t>
  </si>
  <si>
    <t>2464</t>
  </si>
  <si>
    <t>2464　　電気めっき業（表面処理鋼材製造業を除く）</t>
  </si>
  <si>
    <t>2465</t>
  </si>
  <si>
    <t>2465　　金属熱処理業</t>
  </si>
  <si>
    <t>2469</t>
  </si>
  <si>
    <t>2469　　その他の金属表面処理業</t>
  </si>
  <si>
    <t>247　</t>
  </si>
  <si>
    <t>247　　金属線製品製造業（ねじ類を除く)</t>
  </si>
  <si>
    <t>2471</t>
  </si>
  <si>
    <t>2471　　くぎ製造業</t>
  </si>
  <si>
    <t>2479</t>
  </si>
  <si>
    <t>2479　　その他の金属線製品製造業</t>
  </si>
  <si>
    <t>248　</t>
  </si>
  <si>
    <t>248　　ボルト・ナット・リベット・小ねじ・木ねじ等製造業</t>
  </si>
  <si>
    <t>2481</t>
  </si>
  <si>
    <t>2481　　ボルト・ナット・リベット・小ねじ・木ねじ等製造業</t>
  </si>
  <si>
    <t>249　</t>
  </si>
  <si>
    <t>249　　その他の金属製品製造業</t>
  </si>
  <si>
    <t>2491</t>
  </si>
  <si>
    <t>2491　　金庫製造業</t>
  </si>
  <si>
    <t>2492</t>
  </si>
  <si>
    <t>2492　　金属製スプリング製造業</t>
  </si>
  <si>
    <t>2499</t>
  </si>
  <si>
    <t>2499　　他に分類されない金属製品製造業</t>
  </si>
  <si>
    <t>250　</t>
  </si>
  <si>
    <t>25：はん用機械器具製造業</t>
  </si>
  <si>
    <t>250　　管理，補助的経済活動を行う事業所（25はん用機械器具製造業）</t>
  </si>
  <si>
    <t>2500</t>
  </si>
  <si>
    <t>2500　　主として管理事務を行う本社等</t>
  </si>
  <si>
    <t>2509</t>
  </si>
  <si>
    <t>2509　　その他の管理，補助的経済活動を行う事業所</t>
  </si>
  <si>
    <t>251　</t>
  </si>
  <si>
    <t>251　　ボイラ・原動機製造業</t>
  </si>
  <si>
    <t>2511</t>
  </si>
  <si>
    <t>2511　　ボイラ製造業</t>
  </si>
  <si>
    <t>2512</t>
  </si>
  <si>
    <t>2512　　蒸気機関・タービン・水力タービン製造業（舶用を除く）</t>
  </si>
  <si>
    <t>2513</t>
  </si>
  <si>
    <t>2513　　はん用内燃機関製造業</t>
  </si>
  <si>
    <t>2519</t>
  </si>
  <si>
    <t>2519　　その他の原動機製造業</t>
  </si>
  <si>
    <t>252　</t>
  </si>
  <si>
    <t>252　　ポンプ・圧縮機器製造業</t>
  </si>
  <si>
    <t>2521</t>
  </si>
  <si>
    <t>2521　　ポンプ・同装置製造業</t>
  </si>
  <si>
    <t>2522</t>
  </si>
  <si>
    <t>2522　　空気圧縮機・ガス圧縮機・送風機製造業</t>
  </si>
  <si>
    <t>2523</t>
  </si>
  <si>
    <t>2523　　油圧・空圧機器製造業</t>
  </si>
  <si>
    <t>253　</t>
  </si>
  <si>
    <t>253　　一般産業用機械・装置製造業</t>
  </si>
  <si>
    <t>2531</t>
  </si>
  <si>
    <t>2531　　動力伝導装置製造業（玉軸受，ころ軸受を除く）</t>
  </si>
  <si>
    <t>2532</t>
  </si>
  <si>
    <t>2532　　エレベータ・エスカレータ製造業</t>
  </si>
  <si>
    <t>2533</t>
  </si>
  <si>
    <t>2533　　物流運搬設備製造業</t>
  </si>
  <si>
    <t>2534</t>
  </si>
  <si>
    <t>2534　　工業窯炉製造業</t>
  </si>
  <si>
    <t>2535</t>
  </si>
  <si>
    <t>2535　　冷凍機・温湿調整装置製造業</t>
  </si>
  <si>
    <t>259　</t>
  </si>
  <si>
    <t>259　　その他のはん用機械・同部分品製造業</t>
  </si>
  <si>
    <t>2591</t>
  </si>
  <si>
    <t>2591　　消火器具・消火装置製造業</t>
  </si>
  <si>
    <t>2592</t>
  </si>
  <si>
    <t>2592　　弁・同附属品製造業</t>
  </si>
  <si>
    <t>2593</t>
  </si>
  <si>
    <t>2593　　パイプ加工・パイプ附属品加工業</t>
  </si>
  <si>
    <t>2594</t>
  </si>
  <si>
    <t>2594　　玉軸受・ころ軸受製造業</t>
  </si>
  <si>
    <t>2595</t>
  </si>
  <si>
    <t>2595　　ピストンリング製造業</t>
  </si>
  <si>
    <t>2596</t>
  </si>
  <si>
    <t>2596　　他に分類されないはん用機械・装置製造業</t>
  </si>
  <si>
    <t>2599</t>
  </si>
  <si>
    <t>2599　　各種機械・同部分品製造修理業（注文製造・修理）</t>
  </si>
  <si>
    <t>260　</t>
  </si>
  <si>
    <t>26：生産用機械器具製造業</t>
  </si>
  <si>
    <t>260　　管理，補助的経済活動を行う事業所（26生産用機械器具製造業）</t>
  </si>
  <si>
    <t>2600</t>
  </si>
  <si>
    <t>2600　　主として管理事務を行う本社等</t>
  </si>
  <si>
    <t>2609</t>
  </si>
  <si>
    <t>2609　　その他の管理，補助的経済活動を行う事業所</t>
  </si>
  <si>
    <t>261　</t>
  </si>
  <si>
    <t>261　　農業用機械製造業（農業用器具を除く）</t>
  </si>
  <si>
    <t>2611</t>
  </si>
  <si>
    <t>2611　　農業用機械製造業（農業用器具を除く）</t>
  </si>
  <si>
    <t>262　</t>
  </si>
  <si>
    <t>262　　建設機械・鉱山機械製造業</t>
  </si>
  <si>
    <t>2621</t>
  </si>
  <si>
    <t>2621　　建設機械・鉱山機械製造業</t>
  </si>
  <si>
    <t>263　</t>
  </si>
  <si>
    <t>263　　繊維機械製造業</t>
  </si>
  <si>
    <t>2631</t>
  </si>
  <si>
    <t>2631　　化学繊維機械・紡績機械製造業</t>
  </si>
  <si>
    <t>2632</t>
  </si>
  <si>
    <t>2632　　製織機械・編組機械製造業</t>
  </si>
  <si>
    <t>2633</t>
  </si>
  <si>
    <t>2633　　染色整理仕上機械製造業</t>
  </si>
  <si>
    <t>2634</t>
  </si>
  <si>
    <t>2634　　繊維機械部分品・取付具・附属品製造業</t>
  </si>
  <si>
    <t>2635</t>
  </si>
  <si>
    <t>2635　　縫製機械製造業</t>
  </si>
  <si>
    <t>264　</t>
  </si>
  <si>
    <t>264　　生活関連産業用機械製造業</t>
  </si>
  <si>
    <t>2641</t>
  </si>
  <si>
    <t>2641　　食品機械・同装置製造業</t>
  </si>
  <si>
    <t>2642</t>
  </si>
  <si>
    <t>2642　　木材加工機械製造業</t>
  </si>
  <si>
    <t>2643</t>
  </si>
  <si>
    <t>2643　　パルプ装置・製紙機械製造業</t>
  </si>
  <si>
    <t>2644</t>
  </si>
  <si>
    <t>2644　　印刷・製本・紙工機械製造業</t>
  </si>
  <si>
    <t>2645</t>
  </si>
  <si>
    <t>2645　　包装・荷造機械製造業</t>
  </si>
  <si>
    <t>265　</t>
  </si>
  <si>
    <t>265　　基礎素材産業用機械製造業</t>
  </si>
  <si>
    <t>2651</t>
  </si>
  <si>
    <t>2651　　鋳造装置製造業</t>
  </si>
  <si>
    <t>2652</t>
  </si>
  <si>
    <t>2652　　化学機械・同装置製造業</t>
  </si>
  <si>
    <t>2653</t>
  </si>
  <si>
    <t>2653　　プラスチック加工機械・同附属装置製造業</t>
  </si>
  <si>
    <t>266　</t>
  </si>
  <si>
    <t>266　　金属加工機械製造業</t>
  </si>
  <si>
    <t>2661</t>
  </si>
  <si>
    <t>2661　　金属工作機械製造業</t>
  </si>
  <si>
    <t>2662</t>
  </si>
  <si>
    <t>2662　　金属加工機械製造業（金属工作機械を除く）</t>
  </si>
  <si>
    <t>2663</t>
  </si>
  <si>
    <t>2663　　金属工作機械用・金属加工機械用部分品・附属品製造業（機械工具，金型を除く）</t>
  </si>
  <si>
    <t>2664</t>
  </si>
  <si>
    <t>2664　　機械工具製造業（粉末や金業を除く）</t>
  </si>
  <si>
    <t>267　</t>
  </si>
  <si>
    <t>267　　半導体・フラットパネルディスプレイ製造装置製造業</t>
  </si>
  <si>
    <t>2671</t>
  </si>
  <si>
    <t>2671　　半導体製造装置製造業</t>
  </si>
  <si>
    <t>2672</t>
  </si>
  <si>
    <t>2672　　フラットパネルディスプレイ製造装置製造業</t>
  </si>
  <si>
    <t>269　</t>
  </si>
  <si>
    <t>269　　その他の生産用機械・同部分品製造業</t>
  </si>
  <si>
    <t>2691</t>
  </si>
  <si>
    <t>2691　　金属用金型・同部分品・附属品製造業</t>
  </si>
  <si>
    <t>2692</t>
  </si>
  <si>
    <t>2692　　非金属用金型・同部分品・附属品製造業</t>
  </si>
  <si>
    <t>2693</t>
  </si>
  <si>
    <t>2693　　真空装置・真空機器製造業</t>
  </si>
  <si>
    <t>2694</t>
  </si>
  <si>
    <t>2694　　ロボット製造業</t>
  </si>
  <si>
    <t>2699</t>
  </si>
  <si>
    <t>2699　　他に分類されない生産用機械・同部分品製造業</t>
  </si>
  <si>
    <t>270　</t>
  </si>
  <si>
    <t>27：業務用機械器具製造業</t>
  </si>
  <si>
    <t>270　　管理，補助的経済活動を行う事業所（27業務用機械器具製造業）</t>
  </si>
  <si>
    <t>2700</t>
  </si>
  <si>
    <t>2700　　主として管理事務を行う本社等</t>
  </si>
  <si>
    <t>2709</t>
  </si>
  <si>
    <t>2709　　その他の管理，補助的経済活動を行う事業所</t>
  </si>
  <si>
    <t>271　</t>
  </si>
  <si>
    <t>271　　事務用機械器具製造業</t>
  </si>
  <si>
    <t>2711</t>
  </si>
  <si>
    <t>2711　　複写機製造業</t>
  </si>
  <si>
    <t>2719</t>
  </si>
  <si>
    <t>2719　　その他の事務用機械器具製造業</t>
  </si>
  <si>
    <t>272　</t>
  </si>
  <si>
    <t>272　　サービス用・娯楽用機械器具製造業</t>
  </si>
  <si>
    <t>2721</t>
  </si>
  <si>
    <t>2721　　サービス用機械器具製造業</t>
  </si>
  <si>
    <t>2722</t>
  </si>
  <si>
    <t>2722　　娯楽用機械製造業</t>
  </si>
  <si>
    <t>2723</t>
  </si>
  <si>
    <t>2723　　自動販売機製造業</t>
  </si>
  <si>
    <t>2729</t>
  </si>
  <si>
    <t>2729　　その他のサービス用・娯楽用機械器具製造業</t>
  </si>
  <si>
    <t>273　</t>
  </si>
  <si>
    <t>273　　計量器・測定器・分析機器・試験機・測量機械器具・理化学機械器具製造業</t>
  </si>
  <si>
    <t>2731</t>
  </si>
  <si>
    <t>2731　　体積計製造業</t>
  </si>
  <si>
    <t>2732</t>
  </si>
  <si>
    <t>2732　　はかり製造業</t>
  </si>
  <si>
    <t>2733</t>
  </si>
  <si>
    <t>2733　　圧力計・流量計・液面計等製造業</t>
  </si>
  <si>
    <t>2734</t>
  </si>
  <si>
    <t>2734　　精密測定器製造業</t>
  </si>
  <si>
    <t>2735</t>
  </si>
  <si>
    <t>2735　　分析機器製造業</t>
  </si>
  <si>
    <t>2736</t>
  </si>
  <si>
    <t>2736　　試験機製造業</t>
  </si>
  <si>
    <t>2737</t>
  </si>
  <si>
    <t>2737　　測量機械器具製造業</t>
  </si>
  <si>
    <t>2738</t>
  </si>
  <si>
    <t>2738　　理化学機械器具製造業</t>
  </si>
  <si>
    <t>2739</t>
  </si>
  <si>
    <t>2739　　その他の計量器・測定器・分析機器・試験機・測量機械器具・理化学機械器具製造業</t>
  </si>
  <si>
    <t>274　</t>
  </si>
  <si>
    <t>274　　医療用機械器具・医療用品製造業</t>
  </si>
  <si>
    <t>2741</t>
  </si>
  <si>
    <t>2741　　医療用機械器具製造業</t>
  </si>
  <si>
    <t>2742</t>
  </si>
  <si>
    <t>2742　　歯科用機械器具製造業</t>
  </si>
  <si>
    <t>2743</t>
  </si>
  <si>
    <t>2743　　医療用品製造業（動物用医療機械器具を含む）</t>
  </si>
  <si>
    <t>2744</t>
  </si>
  <si>
    <t>2744　　歯科材料製造業</t>
  </si>
  <si>
    <t>275　</t>
  </si>
  <si>
    <t>275　　光学機械器具・レンズ製造業</t>
  </si>
  <si>
    <t>2751</t>
  </si>
  <si>
    <t>2751　　顕微鏡・望遠鏡等製造業</t>
  </si>
  <si>
    <t>2752</t>
  </si>
  <si>
    <t>2752　　写真機・映画用機械・同附属品製造業</t>
  </si>
  <si>
    <t>2753</t>
  </si>
  <si>
    <t>2753　　光学機械用レンズ・プリズム製造業</t>
  </si>
  <si>
    <t>276　</t>
  </si>
  <si>
    <t>276　　武器製造業</t>
  </si>
  <si>
    <t>2761</t>
  </si>
  <si>
    <t>2761　　武器製造業</t>
  </si>
  <si>
    <t>280　</t>
  </si>
  <si>
    <t>28：電子部品・デバイス・電子回路製造業</t>
  </si>
  <si>
    <t>280　　管理，補助的経済活動を行う事業所（28電子部品・デバイス・電子回路製造業）</t>
  </si>
  <si>
    <t>2800</t>
  </si>
  <si>
    <t>2800　　主として管理事務を行う本社等</t>
  </si>
  <si>
    <t>2809</t>
  </si>
  <si>
    <t>2809　　その他の管理，補助的経済活動を行う事業所</t>
  </si>
  <si>
    <t>281　</t>
  </si>
  <si>
    <t>281　　電子デバイス製造業</t>
  </si>
  <si>
    <t>2811</t>
  </si>
  <si>
    <t>2811　　電子管製造業</t>
  </si>
  <si>
    <t>2812</t>
  </si>
  <si>
    <t>2812　　光電変換素子製造業</t>
  </si>
  <si>
    <t>2813</t>
  </si>
  <si>
    <t>2813　　半導体素子製造業（光電変換素子を除く）</t>
  </si>
  <si>
    <t>2814</t>
  </si>
  <si>
    <t>2814　　集積回路製造業</t>
  </si>
  <si>
    <t>2815</t>
  </si>
  <si>
    <t>2815　　液晶パネル・フラットパネル製造業</t>
  </si>
  <si>
    <t>282　</t>
  </si>
  <si>
    <t>282　　電子部品製造業</t>
  </si>
  <si>
    <t>2821</t>
  </si>
  <si>
    <t>2821　　抵抗器・コンデンサ・変成器・複合部品製造業</t>
  </si>
  <si>
    <t>2822</t>
  </si>
  <si>
    <t>2822　　音響部品・磁気ヘッド・小形モータ製造業</t>
  </si>
  <si>
    <t>2823</t>
  </si>
  <si>
    <t>2823　　コネクタ・スイッチ・リレー製造業</t>
  </si>
  <si>
    <t>283　</t>
  </si>
  <si>
    <t>283　　記録メディア製造業</t>
  </si>
  <si>
    <t>2831</t>
  </si>
  <si>
    <t>2831　　半導体メモリメディア製造業</t>
  </si>
  <si>
    <t>2832</t>
  </si>
  <si>
    <t>2832　　光ディスク・磁気ディスク・磁気テープ製造業</t>
  </si>
  <si>
    <t>284　</t>
  </si>
  <si>
    <t>284　　電子回路製造業</t>
  </si>
  <si>
    <t>2841</t>
  </si>
  <si>
    <t>2841　　電子回路基板製造業</t>
  </si>
  <si>
    <t>2842</t>
  </si>
  <si>
    <t>2842　　電子回路実装基板製造業</t>
  </si>
  <si>
    <t>285　</t>
  </si>
  <si>
    <t>285　　ユニット部品製造業</t>
  </si>
  <si>
    <t>2851</t>
  </si>
  <si>
    <t>2851　　電源ユニット・高周波ユニット・コントロールユニット製造業</t>
  </si>
  <si>
    <t>2859</t>
  </si>
  <si>
    <t>2859　　その他のユニット部品製造業</t>
  </si>
  <si>
    <t>289　</t>
  </si>
  <si>
    <t>289　　その他の電子部品・デバイス・電子回路製造業</t>
  </si>
  <si>
    <t>2899</t>
  </si>
  <si>
    <t>2899　　その他の電子部品・デバイス・電子回路製造業</t>
  </si>
  <si>
    <t>290　</t>
  </si>
  <si>
    <t>29：電気機械器具製造業</t>
  </si>
  <si>
    <t>290　　管理，補助的経済活動を行う事業所（29電気機械器具製造業）</t>
  </si>
  <si>
    <t>2900</t>
  </si>
  <si>
    <t>2900　　主として管理事務を行う本社等</t>
  </si>
  <si>
    <t>2909</t>
  </si>
  <si>
    <t>2909　　その他の管理，補助的経済活動を行う事業所</t>
  </si>
  <si>
    <t>291　</t>
  </si>
  <si>
    <t>291　　発電用・送電用・配電用電気機械器具製造業</t>
  </si>
  <si>
    <t>2911</t>
  </si>
  <si>
    <t>2911　　発電機・電動機・その他の回転電気機械製造業</t>
  </si>
  <si>
    <t>2912</t>
  </si>
  <si>
    <t>2912　　変圧器類製造業（電子機器用を除く)</t>
  </si>
  <si>
    <t>2913</t>
  </si>
  <si>
    <t>2913　　電力開閉装置製造業</t>
  </si>
  <si>
    <t>2914</t>
  </si>
  <si>
    <t>2914　　配電盤・電力制御装置製造業</t>
  </si>
  <si>
    <t>2915</t>
  </si>
  <si>
    <t>2915　　配線器具・配線附属品製造業</t>
  </si>
  <si>
    <t>292　</t>
  </si>
  <si>
    <t>292　　産業用電気機械器具製造業</t>
  </si>
  <si>
    <t>2921</t>
  </si>
  <si>
    <t>2921　　電気溶接機製造業</t>
  </si>
  <si>
    <t>2922</t>
  </si>
  <si>
    <t>2922　　内燃機関電装品製造業</t>
  </si>
  <si>
    <t>2929</t>
  </si>
  <si>
    <t>2929　　その他の産業用電気機械器具製造業（車両用，船舶用を含む）</t>
  </si>
  <si>
    <t>293　</t>
  </si>
  <si>
    <t>293　　民生用電気機械器具製造業</t>
  </si>
  <si>
    <t>2931</t>
  </si>
  <si>
    <t>2931　　ちゅう房機器製造業</t>
  </si>
  <si>
    <t>2932</t>
  </si>
  <si>
    <t>2932　　空調・住宅関連機器製造業</t>
  </si>
  <si>
    <t>2933</t>
  </si>
  <si>
    <t>2933　　衣料衛生関連機器製造業</t>
  </si>
  <si>
    <t>2939</t>
  </si>
  <si>
    <t>2939　　その他の民生用電気機械器具製造業</t>
  </si>
  <si>
    <t>294　</t>
  </si>
  <si>
    <t>294　　電球・電気照明器具製造業</t>
  </si>
  <si>
    <t>2941</t>
  </si>
  <si>
    <t>2941　　電球製造業</t>
  </si>
  <si>
    <t>2942</t>
  </si>
  <si>
    <t>2942　　電気照明器具製造業</t>
  </si>
  <si>
    <t>295　</t>
  </si>
  <si>
    <t>295　　電池製造業</t>
  </si>
  <si>
    <t>2951</t>
  </si>
  <si>
    <t>2951　　蓄電池製造業</t>
  </si>
  <si>
    <t>2952</t>
  </si>
  <si>
    <t>2952　　一次電池（乾電池，湿電池）製造業</t>
  </si>
  <si>
    <t>296　</t>
  </si>
  <si>
    <t>296　　電子応用装置製造業</t>
  </si>
  <si>
    <t>2961</t>
  </si>
  <si>
    <t>2961　　X線装置製造業</t>
  </si>
  <si>
    <t>2962</t>
  </si>
  <si>
    <t>2962　　医療用電子応用装置製造業</t>
  </si>
  <si>
    <t>2969</t>
  </si>
  <si>
    <t>2969　　その他の電子応用装置製造業</t>
  </si>
  <si>
    <t>297　</t>
  </si>
  <si>
    <t>297　　電気計測器製造業</t>
  </si>
  <si>
    <t>2971</t>
  </si>
  <si>
    <t>2971　　電気計測器製造業（別掲を除く）</t>
  </si>
  <si>
    <t>2972</t>
  </si>
  <si>
    <t>2972　　工業計器製造業</t>
  </si>
  <si>
    <t>2973</t>
  </si>
  <si>
    <t>2973　　医療用計測器製造業</t>
  </si>
  <si>
    <t>299　</t>
  </si>
  <si>
    <t>299　　その他の電気機械器具製造業</t>
  </si>
  <si>
    <t>2999</t>
  </si>
  <si>
    <t>2999　　その他の電気機械器具製造業</t>
  </si>
  <si>
    <t>300　</t>
  </si>
  <si>
    <t>30：情報通信機械器具製造業</t>
  </si>
  <si>
    <t>300　　管理，補助的経済活動を行う事業所（30情報通信機械器具製造業）</t>
  </si>
  <si>
    <t>3000</t>
  </si>
  <si>
    <t>3000　　主として管理事務を行う本社等</t>
  </si>
  <si>
    <t>3009</t>
  </si>
  <si>
    <t>3009　　その他の管理，補助的経済活動を行う事業所</t>
  </si>
  <si>
    <t>301　</t>
  </si>
  <si>
    <t>301　　通信機械器具・同関連機械器具製造業</t>
  </si>
  <si>
    <t>3011</t>
  </si>
  <si>
    <t>3011　　有線通信機械器具製造業</t>
  </si>
  <si>
    <t>3012</t>
  </si>
  <si>
    <t>3012　　携帯電話機・PHS電話機製造業</t>
  </si>
  <si>
    <t>3013</t>
  </si>
  <si>
    <t>3013　　無線通信機械器具製造業</t>
  </si>
  <si>
    <t>3014</t>
  </si>
  <si>
    <t>3014　　ラジオ受信機・テレビジョン受信機製造業</t>
  </si>
  <si>
    <t>3015</t>
  </si>
  <si>
    <t>3015　　交通信号保安装置製造業</t>
  </si>
  <si>
    <t>3019</t>
  </si>
  <si>
    <t>3019　　その他の通信機械器具・同関連機械器具製造業</t>
  </si>
  <si>
    <t>302　</t>
  </si>
  <si>
    <t>302　　映像・音響機械器具製造業</t>
  </si>
  <si>
    <t>3021</t>
  </si>
  <si>
    <t>3021　　ビデオ機器製造業</t>
  </si>
  <si>
    <t>3022</t>
  </si>
  <si>
    <t>3022　　デジタルカメラ製造業</t>
  </si>
  <si>
    <t>3023</t>
  </si>
  <si>
    <t>3023　　電気音響機械器具製造業</t>
  </si>
  <si>
    <t>303　</t>
  </si>
  <si>
    <t>303　　電子計算機・同附属装置製造業</t>
  </si>
  <si>
    <t>3031</t>
  </si>
  <si>
    <t>3031　　電子計算機製造業（パーソナルコンピュータを除く）</t>
  </si>
  <si>
    <t>3032</t>
  </si>
  <si>
    <t>3032　　パーソナルコンピュータ製造業</t>
  </si>
  <si>
    <t>3033</t>
  </si>
  <si>
    <t>3033　　外部記憶装置製造業</t>
  </si>
  <si>
    <t>3034</t>
  </si>
  <si>
    <t>3034　　印刷装置製造業</t>
  </si>
  <si>
    <t>3035</t>
  </si>
  <si>
    <t>3035　　表示装置製造業</t>
  </si>
  <si>
    <t>3039</t>
  </si>
  <si>
    <t>3039　　その他の附属装置製造業</t>
  </si>
  <si>
    <t>310　</t>
  </si>
  <si>
    <t>31：輸送用機械器具製造業</t>
  </si>
  <si>
    <t>310　　管理，補助的経済活動を行う事業所（31輸送用機械器具製造業）</t>
  </si>
  <si>
    <t>3100</t>
  </si>
  <si>
    <t>3100　　主として管理事務を行う本社等</t>
  </si>
  <si>
    <t>3109</t>
  </si>
  <si>
    <t>3109　　その他の管理，補助的経済活動を行う事業所</t>
  </si>
  <si>
    <t>311　</t>
  </si>
  <si>
    <t>311　　自動車・同附属品製造業</t>
  </si>
  <si>
    <t>3111</t>
  </si>
  <si>
    <t>3111　　自動車製造業（二輪自動車を含む）</t>
  </si>
  <si>
    <t>3112</t>
  </si>
  <si>
    <t>3112　　自動車車体・附随車製造業</t>
  </si>
  <si>
    <t>3113</t>
  </si>
  <si>
    <t>3113　　自動車部分品・附属品製造業</t>
  </si>
  <si>
    <t>312　</t>
  </si>
  <si>
    <t>312　　鉄道車両・同部分品製造業</t>
  </si>
  <si>
    <t>3121</t>
  </si>
  <si>
    <t>3121　　鉄道車両製造業</t>
  </si>
  <si>
    <t>3122</t>
  </si>
  <si>
    <t>3122　　鉄道車両用部分品製造業</t>
  </si>
  <si>
    <t>313　</t>
  </si>
  <si>
    <t>313　　船舶製造・修理業，舶用機関製造業</t>
  </si>
  <si>
    <t>3131</t>
  </si>
  <si>
    <t>3131　　船舶製造・修理業</t>
  </si>
  <si>
    <t>3132</t>
  </si>
  <si>
    <t>3132　　船体ブロック製造業</t>
  </si>
  <si>
    <t>3133</t>
  </si>
  <si>
    <t>3133　　舟艇製造・修理業</t>
  </si>
  <si>
    <t>3134</t>
  </si>
  <si>
    <t>3134　　舶用機関製造業</t>
  </si>
  <si>
    <t>314　</t>
  </si>
  <si>
    <t>314　　航空機・同附属品製造業</t>
  </si>
  <si>
    <t>3141</t>
  </si>
  <si>
    <t>3141　　航空機製造業</t>
  </si>
  <si>
    <t>3142</t>
  </si>
  <si>
    <t>3142　　航空機用原動機製造業</t>
  </si>
  <si>
    <t>3149</t>
  </si>
  <si>
    <t>3149　　その他の航空機部分品・補助装置製造業</t>
  </si>
  <si>
    <t>315　</t>
  </si>
  <si>
    <t>315　　産業用運搬車両・同部分品・附属品製造業</t>
  </si>
  <si>
    <t>3151</t>
  </si>
  <si>
    <t>3151　　フォークリフトトラック・同部分品・附属品製造業</t>
  </si>
  <si>
    <t>3159</t>
  </si>
  <si>
    <t>3159　　その他の産業用運搬車両・同部分品・附属品製造業</t>
  </si>
  <si>
    <t>319　</t>
  </si>
  <si>
    <t>319　　その他の輸送用機械器具製造業</t>
  </si>
  <si>
    <t>3191</t>
  </si>
  <si>
    <t>3191　　自転車・同部分品製造業</t>
  </si>
  <si>
    <t>3199</t>
  </si>
  <si>
    <t>3199　　他に分類されない輸送用機械器具製造業</t>
  </si>
  <si>
    <t>320　</t>
  </si>
  <si>
    <t>32：その他の製造業</t>
  </si>
  <si>
    <t>320　　管理，補助的経済活動を行う事業所（32その他の製造業）</t>
  </si>
  <si>
    <t>3200</t>
  </si>
  <si>
    <t>3200　　主として管理事務を行う本社等</t>
  </si>
  <si>
    <t>3209</t>
  </si>
  <si>
    <t>3209　　その他の管理，補助的経済活動を行う事業所</t>
  </si>
  <si>
    <t>321　</t>
  </si>
  <si>
    <t>321　　貴金属・宝石製品製造業</t>
  </si>
  <si>
    <t>3211</t>
  </si>
  <si>
    <t>3211　　貴金属・宝石製装身具（ジュエリー）製品製造業</t>
  </si>
  <si>
    <t>3212</t>
  </si>
  <si>
    <t>3212　　貴金属・宝石製装身具（ジュエリー）附属品・同材料加工業</t>
  </si>
  <si>
    <t>3219</t>
  </si>
  <si>
    <t>3219　　その他の貴金属製品製造業</t>
  </si>
  <si>
    <t>322　</t>
  </si>
  <si>
    <t>322　　装身具・装飾品・ボタン・同関連品製造業（貴金属・宝石製を除く）</t>
  </si>
  <si>
    <t>3221</t>
  </si>
  <si>
    <t>3221　　装身具・装飾品製造業（貴金属・宝石製を除く）</t>
  </si>
  <si>
    <t>3222</t>
  </si>
  <si>
    <t>3222　　造花・装飾用羽毛製造業</t>
  </si>
  <si>
    <t>3223</t>
  </si>
  <si>
    <t>3223　　ボタン製造業</t>
  </si>
  <si>
    <t>3224</t>
  </si>
  <si>
    <t>3224　　針・ピン・ホック・スナップ・同関連品製造業</t>
  </si>
  <si>
    <t>3229</t>
  </si>
  <si>
    <t>3229　　その他の装身具・装飾品製造業</t>
  </si>
  <si>
    <t>323　</t>
  </si>
  <si>
    <t>323　　時計・同部分品製造業</t>
  </si>
  <si>
    <t>3231</t>
  </si>
  <si>
    <t>3231　　時計・同部分品製造業</t>
  </si>
  <si>
    <t>324　</t>
  </si>
  <si>
    <t>324　　楽器製造業</t>
  </si>
  <si>
    <t>3241</t>
  </si>
  <si>
    <t>3241　　ピアノ製造業</t>
  </si>
  <si>
    <t>3249</t>
  </si>
  <si>
    <t>3249　　その他の楽器・楽器部品・同材料製造業</t>
  </si>
  <si>
    <t>325　</t>
  </si>
  <si>
    <t>325　　がん具・運動用具製造業</t>
  </si>
  <si>
    <t>3251</t>
  </si>
  <si>
    <t>3251　　娯楽用具・がん具製造業（人形を除く）</t>
  </si>
  <si>
    <t>3252</t>
  </si>
  <si>
    <t>3252　　人形製造業</t>
  </si>
  <si>
    <t>3253</t>
  </si>
  <si>
    <t>3253　　運動用具製造業</t>
  </si>
  <si>
    <t>326　</t>
  </si>
  <si>
    <t>326　　ペン・鉛筆・絵画用品・その他の事務用品製造業</t>
  </si>
  <si>
    <t>3261</t>
  </si>
  <si>
    <t>3261　　万年筆・ペン類・鉛筆製造業</t>
  </si>
  <si>
    <t>3262</t>
  </si>
  <si>
    <t>3262　　毛筆・絵画用品製造業（鉛筆を除く）</t>
  </si>
  <si>
    <t>3269</t>
  </si>
  <si>
    <t>3269　　その他の事務用品製造業</t>
  </si>
  <si>
    <t>327　</t>
  </si>
  <si>
    <t>327　　漆器製造業</t>
  </si>
  <si>
    <t>3271</t>
  </si>
  <si>
    <t>3271　　漆器製造業</t>
  </si>
  <si>
    <t>328　</t>
  </si>
  <si>
    <t>328　　畳等生活雑貨製品製造業</t>
  </si>
  <si>
    <t>3281</t>
  </si>
  <si>
    <t>3281　　麦わら・パナマ類帽子・わら工品製造業</t>
  </si>
  <si>
    <t>3282</t>
  </si>
  <si>
    <t>3282　　畳製造業</t>
  </si>
  <si>
    <t>3283</t>
  </si>
  <si>
    <t>3283　　うちわ・扇子・ちょうちん製造業</t>
  </si>
  <si>
    <t>3284</t>
  </si>
  <si>
    <t>3284　　ほうき・ブラシ製造業</t>
  </si>
  <si>
    <t>3285</t>
  </si>
  <si>
    <t>3285　　喫煙用具製造業（貴金属・宝石製を除く）</t>
  </si>
  <si>
    <t>3289</t>
  </si>
  <si>
    <t>3289　　その他の生活雑貨製品製造業</t>
  </si>
  <si>
    <t>329　</t>
  </si>
  <si>
    <t>329　　他に分類されない製造業</t>
  </si>
  <si>
    <t>3291</t>
  </si>
  <si>
    <t>3291　　煙火製造業</t>
  </si>
  <si>
    <t>3292</t>
  </si>
  <si>
    <t>3292　　看板・標識機製造業</t>
  </si>
  <si>
    <t>3293</t>
  </si>
  <si>
    <t>3293　　パレット製造業</t>
  </si>
  <si>
    <t>3294</t>
  </si>
  <si>
    <t>3294　　モデル・模型製造業</t>
  </si>
  <si>
    <t>3295</t>
  </si>
  <si>
    <t>3295　　工業用模型製造業</t>
  </si>
  <si>
    <t>3296</t>
  </si>
  <si>
    <t>3296　　情報記録物製造業（新聞，書籍等の印刷物を除く）</t>
  </si>
  <si>
    <t>3297</t>
  </si>
  <si>
    <t>3297　　眼鏡製造業（枠を含む）</t>
  </si>
  <si>
    <t>3299</t>
  </si>
  <si>
    <t>3299　　他に分類されないその他の製造業</t>
  </si>
  <si>
    <t>330　</t>
  </si>
  <si>
    <t xml:space="preserve">F：電気・ガス・熱供給・水道業 </t>
  </si>
  <si>
    <t>33：電気業</t>
  </si>
  <si>
    <t>330　　管理，補助的経済活動を行う事業所（33電気業）</t>
  </si>
  <si>
    <t>3300</t>
  </si>
  <si>
    <t>3300　　主として管理事務を行う本社等</t>
  </si>
  <si>
    <t>3309</t>
  </si>
  <si>
    <t>3309　　その他の管理，補助的経済活動を行う事業所</t>
  </si>
  <si>
    <t>331　</t>
  </si>
  <si>
    <t>331　　電気業</t>
  </si>
  <si>
    <t>3311</t>
  </si>
  <si>
    <t>3311　　発電所</t>
  </si>
  <si>
    <t>3312</t>
  </si>
  <si>
    <t>3312　　変電所</t>
  </si>
  <si>
    <t>340　</t>
  </si>
  <si>
    <t>34：ガス業</t>
  </si>
  <si>
    <t>340　　管理，補助的経済活動を行う事業所（34ガス業）</t>
  </si>
  <si>
    <t>3400</t>
  </si>
  <si>
    <t>3400　　主として管理事務を行う本社等</t>
  </si>
  <si>
    <t>3409</t>
  </si>
  <si>
    <t>3409　　その他の管理，補助的経済活動を行う事業所</t>
  </si>
  <si>
    <t>341　</t>
  </si>
  <si>
    <t>341　　ガス業</t>
  </si>
  <si>
    <t>3411</t>
  </si>
  <si>
    <t>3411　　ガス製造工場</t>
  </si>
  <si>
    <t>3412</t>
  </si>
  <si>
    <t>3412　　ガス供給所</t>
  </si>
  <si>
    <t>350　</t>
  </si>
  <si>
    <t>35：熱供給業</t>
  </si>
  <si>
    <t>350　　管理，補助的経済活動を行う事業所（35熱供給業）</t>
  </si>
  <si>
    <t>3500</t>
  </si>
  <si>
    <t>3500　　主として管理事務を行う本社等</t>
  </si>
  <si>
    <t>3509</t>
  </si>
  <si>
    <t>3509　　その他の管理，補助的経済活動を行う事業所</t>
  </si>
  <si>
    <t>351　</t>
  </si>
  <si>
    <t>351　　熱供給業</t>
  </si>
  <si>
    <t>3511</t>
  </si>
  <si>
    <t>3511　　熱供給業</t>
  </si>
  <si>
    <t>360　</t>
  </si>
  <si>
    <t>36：水道業</t>
  </si>
  <si>
    <t>360　　管理，補助的経済活動を行う事業所（36水道業）</t>
  </si>
  <si>
    <t>3600</t>
  </si>
  <si>
    <t>3600　　主として管理事務を行う本社等</t>
  </si>
  <si>
    <t>3609</t>
  </si>
  <si>
    <t>3609　　その他の管理，補助的経済活動を行う事業所</t>
  </si>
  <si>
    <t>361　</t>
  </si>
  <si>
    <t>361　　上水道業</t>
  </si>
  <si>
    <t>3611</t>
  </si>
  <si>
    <t>3611　　上水道業</t>
  </si>
  <si>
    <t>362　</t>
  </si>
  <si>
    <t>362　　工業用水道業</t>
  </si>
  <si>
    <t>3621</t>
  </si>
  <si>
    <t>3621　　工業用水道業</t>
  </si>
  <si>
    <t>363　</t>
  </si>
  <si>
    <t>363　　下水道業</t>
  </si>
  <si>
    <t>3631</t>
  </si>
  <si>
    <t>3631　　下水道処理施設維持管理業</t>
  </si>
  <si>
    <t>3632</t>
  </si>
  <si>
    <t>3632　　下水道管路施設維持管理業</t>
  </si>
  <si>
    <t>370　</t>
  </si>
  <si>
    <t>G：情報通信業</t>
  </si>
  <si>
    <t>37：通信業</t>
  </si>
  <si>
    <t>370　　管理，補助的経済活動を行う事業所（37通信業）</t>
  </si>
  <si>
    <t>3700</t>
  </si>
  <si>
    <t>3700　　主として管理事務を行う本社等</t>
  </si>
  <si>
    <t>3709</t>
  </si>
  <si>
    <t>3709　　その他の管理，補助的経済活動を行う事業所</t>
  </si>
  <si>
    <t>371　</t>
  </si>
  <si>
    <t>371　　固定電気通信業</t>
  </si>
  <si>
    <t>3711</t>
  </si>
  <si>
    <t>3711　　地域電気通信業（有線放送電話業を除く）</t>
  </si>
  <si>
    <t>3712</t>
  </si>
  <si>
    <t>3712　　長距離電気通信業</t>
  </si>
  <si>
    <t>3713</t>
  </si>
  <si>
    <t>3713　　有線放送電話業</t>
  </si>
  <si>
    <t>3719</t>
  </si>
  <si>
    <t>3719　　その他の固定電気通信業</t>
  </si>
  <si>
    <t>372　</t>
  </si>
  <si>
    <t>372　　移動電気通信業</t>
  </si>
  <si>
    <t>3721</t>
  </si>
  <si>
    <t>3721　　移動電気通信業</t>
  </si>
  <si>
    <t>373　</t>
  </si>
  <si>
    <t>373　　電気通信に附帯するサービス業</t>
  </si>
  <si>
    <t>3731</t>
  </si>
  <si>
    <t>3731　　電気通信に附帯するサービス業</t>
  </si>
  <si>
    <t>380　</t>
  </si>
  <si>
    <t>38：放送業</t>
  </si>
  <si>
    <t>380　　管理，補助的経済活動を行う事業所（38放送業）</t>
  </si>
  <si>
    <t>3800</t>
  </si>
  <si>
    <t>3800　　主として管理事務を行う本社等</t>
  </si>
  <si>
    <t>3809</t>
  </si>
  <si>
    <t>3809　　その他の管理，補助的経済活動を行う事業所</t>
  </si>
  <si>
    <t>381　</t>
  </si>
  <si>
    <t>381　　公共放送業（有線放送業を除く）</t>
  </si>
  <si>
    <t>3811</t>
  </si>
  <si>
    <t>3811　　公共放送業（有線放送業を除く）</t>
  </si>
  <si>
    <t>382　</t>
  </si>
  <si>
    <t>382　　民間放送業（有線放送業を除く）</t>
  </si>
  <si>
    <t>3821</t>
  </si>
  <si>
    <t>3821　　テレビジョン放送業（衛星放送業を除く）</t>
  </si>
  <si>
    <t>3822</t>
  </si>
  <si>
    <t>3822　　ラジオ放送業（衛星放送業を除く）</t>
  </si>
  <si>
    <t>3823</t>
  </si>
  <si>
    <t>3823　　衛星放送業</t>
  </si>
  <si>
    <t>3829</t>
  </si>
  <si>
    <t>3829　　その他の民間放送業</t>
  </si>
  <si>
    <t>383　</t>
  </si>
  <si>
    <t>383　　有線放送業</t>
  </si>
  <si>
    <t>3831</t>
  </si>
  <si>
    <t>3831　　有線テレビジョン放送業</t>
  </si>
  <si>
    <t>3832</t>
  </si>
  <si>
    <t>3832　　有線ラジオ放送業</t>
  </si>
  <si>
    <t>390　</t>
  </si>
  <si>
    <t>39：情報サービス業</t>
  </si>
  <si>
    <t>390　　管理，補助的経済活動を行う事業所（39情報サービス業）</t>
  </si>
  <si>
    <t>3900</t>
  </si>
  <si>
    <t>3900　　主として管理事務を行う本社等</t>
  </si>
  <si>
    <t>3909</t>
  </si>
  <si>
    <t>3909　　その他の管理，補助的経済活動を行う事業所</t>
  </si>
  <si>
    <t>391　</t>
  </si>
  <si>
    <t>391　　ソフトウェア業</t>
  </si>
  <si>
    <t>3911</t>
  </si>
  <si>
    <t>3911　　受託開発ソフトウェア業</t>
  </si>
  <si>
    <t>3912</t>
  </si>
  <si>
    <t>3912　　組込みソフトウェア業</t>
  </si>
  <si>
    <t>3913</t>
  </si>
  <si>
    <t>3913　　パッケージソフトウェア業</t>
  </si>
  <si>
    <t>3914</t>
  </si>
  <si>
    <t>3914　　ゲームソフトウェア業</t>
  </si>
  <si>
    <t>392　</t>
  </si>
  <si>
    <t>392　　情報処理・提供サービス業</t>
  </si>
  <si>
    <t>3921</t>
  </si>
  <si>
    <t>3921　　情報処理サービス業</t>
  </si>
  <si>
    <t>3922</t>
  </si>
  <si>
    <t>3922　　情報提供サービス業</t>
  </si>
  <si>
    <t>3923</t>
  </si>
  <si>
    <t>3923　　市場調査・世論調査・社会調査業</t>
  </si>
  <si>
    <t>3929</t>
  </si>
  <si>
    <t>3929　　その他の情報処理・提供サービス業</t>
  </si>
  <si>
    <t>400　</t>
  </si>
  <si>
    <t>40：インターネット附随サービス業</t>
  </si>
  <si>
    <t>400　　管理，補助的経済活動を行う事業所（40インターネット附随サービス業）</t>
  </si>
  <si>
    <t>4000</t>
  </si>
  <si>
    <t>4000　　主として管理事務を行う本社等</t>
  </si>
  <si>
    <t>4009</t>
  </si>
  <si>
    <t>4009　　その他の管理，補助的経済活動を行う事業所</t>
  </si>
  <si>
    <t>401　</t>
  </si>
  <si>
    <t>401　　インターネット附随サービス業</t>
  </si>
  <si>
    <t>4011</t>
  </si>
  <si>
    <t>4011　　ポータルサイト・サーバ運営業</t>
  </si>
  <si>
    <t>4012</t>
  </si>
  <si>
    <t>4012　　アプリケーション・サービス・コンテンツ・プロバイダ</t>
  </si>
  <si>
    <t>4013</t>
  </si>
  <si>
    <t>4013　　インターネット利用サポート業</t>
  </si>
  <si>
    <t>410　</t>
  </si>
  <si>
    <t>41：映像・音声・文字情報制作業</t>
  </si>
  <si>
    <t>410　　管理，補助的経済活動を行う事業所（41映像・音声・文字情報制作業）</t>
  </si>
  <si>
    <t>4100</t>
  </si>
  <si>
    <t>4100　　主として管理事務を行う本社等</t>
  </si>
  <si>
    <t>4109</t>
  </si>
  <si>
    <t>4109　　その他の管理，補助的経済活動を行う事業所</t>
  </si>
  <si>
    <t>411　</t>
  </si>
  <si>
    <t>411　　映像情報制作・配給業</t>
  </si>
  <si>
    <t>4111</t>
  </si>
  <si>
    <t>4111　　映画・ビデオ制作業（テレビジョン番組制作業，アニメーション制作業を除く）</t>
  </si>
  <si>
    <t>4112</t>
  </si>
  <si>
    <t>4112　　テレビジョン番組制作業（アニメーション制作業を除く）</t>
  </si>
  <si>
    <t>4113</t>
  </si>
  <si>
    <t>4113　　アニメーション制作業</t>
  </si>
  <si>
    <t>4114</t>
  </si>
  <si>
    <t>4114　　映画・ビデオ・テレビジョン番組配給業</t>
  </si>
  <si>
    <t>412　</t>
  </si>
  <si>
    <t>412　　音声情報制作業</t>
  </si>
  <si>
    <t>4121</t>
  </si>
  <si>
    <t>4121　　レコード制作業</t>
  </si>
  <si>
    <t>4122</t>
  </si>
  <si>
    <t>4122　　ラジオ番組制作業</t>
  </si>
  <si>
    <t>413　</t>
  </si>
  <si>
    <t>413　　新聞業</t>
  </si>
  <si>
    <t>4131</t>
  </si>
  <si>
    <t>4131　　新聞業</t>
  </si>
  <si>
    <t>414　</t>
  </si>
  <si>
    <t>414　　出版業</t>
  </si>
  <si>
    <t>4141</t>
  </si>
  <si>
    <t>4141　　出版業</t>
  </si>
  <si>
    <t>415　</t>
  </si>
  <si>
    <t>415　　広告制作業</t>
  </si>
  <si>
    <t>4151</t>
  </si>
  <si>
    <t>4151　　広告制作業</t>
  </si>
  <si>
    <t>416　</t>
  </si>
  <si>
    <t>416　　映像・音声・文字情報制作に附帯するサービス業</t>
  </si>
  <si>
    <t>4161</t>
  </si>
  <si>
    <t>4161　　ニュース供給業</t>
  </si>
  <si>
    <t>4169</t>
  </si>
  <si>
    <t>4169　　その他の映像・音声・文字情報制作に附帯するサービス業</t>
  </si>
  <si>
    <t>420　</t>
  </si>
  <si>
    <t>H：運輸業，郵便業</t>
  </si>
  <si>
    <t>42：鉄道業</t>
  </si>
  <si>
    <t>420　　管理，補助的経済活動を行う事業所（42鉄道業）</t>
  </si>
  <si>
    <t>4200</t>
  </si>
  <si>
    <t>4200　　主として管理事務を行う本社等</t>
  </si>
  <si>
    <t>4209</t>
  </si>
  <si>
    <t>4209　　その他の管理，補助的経済活動を行う事業所</t>
  </si>
  <si>
    <t>421　</t>
  </si>
  <si>
    <t>421　　鉄道業</t>
  </si>
  <si>
    <t>4211</t>
  </si>
  <si>
    <t>4211　　普通鉄道業</t>
  </si>
  <si>
    <t>4212</t>
  </si>
  <si>
    <t>4212　　軌道業</t>
  </si>
  <si>
    <t>4213</t>
  </si>
  <si>
    <t>4213　　地下鉄道業</t>
  </si>
  <si>
    <t>4214</t>
  </si>
  <si>
    <t>4214　　モノレール鉄道業（地下鉄道業を除く）</t>
  </si>
  <si>
    <t>4215</t>
  </si>
  <si>
    <t>4215　　案内軌条式鉄道業（地下鉄道業を除く）</t>
  </si>
  <si>
    <t>4216</t>
  </si>
  <si>
    <t>4216　　鋼索鉄道業</t>
  </si>
  <si>
    <t>4217</t>
  </si>
  <si>
    <t>4217　　索道業</t>
  </si>
  <si>
    <t>4219</t>
  </si>
  <si>
    <t>4219　　その他の鉄道業</t>
  </si>
  <si>
    <t>430　</t>
  </si>
  <si>
    <t>43：道路旅客運送業</t>
  </si>
  <si>
    <t>430　　管理，補助的経済活動を行う事業所（43道路旅客運送業）</t>
  </si>
  <si>
    <t>4300</t>
  </si>
  <si>
    <t>4300　　主として管理事務を行う本社等</t>
  </si>
  <si>
    <t>4309</t>
  </si>
  <si>
    <t>4309　　その他の管理，補助的経済活動を行う事業所</t>
  </si>
  <si>
    <t>431　</t>
  </si>
  <si>
    <t>431　　一般乗合旅客自動車運送業</t>
  </si>
  <si>
    <t>4311</t>
  </si>
  <si>
    <t>4311　　一般乗合旅客自動車運送業</t>
  </si>
  <si>
    <t>432　</t>
  </si>
  <si>
    <t>432　　一般乗用旅客自動車運送業</t>
  </si>
  <si>
    <t>4321</t>
  </si>
  <si>
    <t>4321　　一般乗用旅客自動車運送業</t>
  </si>
  <si>
    <t>433　</t>
  </si>
  <si>
    <t>433　　一般貸切旅客自動車運送業</t>
  </si>
  <si>
    <t>4331</t>
  </si>
  <si>
    <t>4331　　一般貸切旅客自動車運送業</t>
  </si>
  <si>
    <t>439　</t>
  </si>
  <si>
    <t>439　　その他の道路旅客運送業</t>
  </si>
  <si>
    <t>4391</t>
  </si>
  <si>
    <t>4391　　特定旅客自動車運送業</t>
  </si>
  <si>
    <t>4399</t>
  </si>
  <si>
    <t>4399　　他に分類されない道路旅客運送業</t>
  </si>
  <si>
    <t>440　</t>
  </si>
  <si>
    <t>44：道路貨物運送業</t>
  </si>
  <si>
    <t>440　　管理，補助的経済活動を行う事業所（44道路貨物運送業）</t>
  </si>
  <si>
    <t>4400</t>
  </si>
  <si>
    <t>4400　　主として管理事務を行う本社等</t>
  </si>
  <si>
    <t>4409</t>
  </si>
  <si>
    <t>4409　　その他の管理，補助的経済活動を行う事業所</t>
  </si>
  <si>
    <t>441　</t>
  </si>
  <si>
    <t>441　　一般貨物自動車運送業</t>
  </si>
  <si>
    <t>4411</t>
  </si>
  <si>
    <t>4411　　一般貨物自動車運送業（特別積合せ貨物運送業を除く）</t>
  </si>
  <si>
    <t>4412</t>
  </si>
  <si>
    <t>4412　　特別積合せ貨物運送業</t>
  </si>
  <si>
    <t>442　</t>
  </si>
  <si>
    <t>442　　特定貨物自動車運送業</t>
  </si>
  <si>
    <t>4421</t>
  </si>
  <si>
    <t>4421　　特定貨物自動車運送業</t>
  </si>
  <si>
    <t>443　</t>
  </si>
  <si>
    <t>443　　貨物軽自動車運送業</t>
  </si>
  <si>
    <t>4431</t>
  </si>
  <si>
    <t>4431　　貨物軽自動車運送業</t>
  </si>
  <si>
    <t>444　</t>
  </si>
  <si>
    <t>444　　集配利用運送業</t>
  </si>
  <si>
    <t>4441</t>
  </si>
  <si>
    <t>4441　　集配利用運送業</t>
  </si>
  <si>
    <t>449　</t>
  </si>
  <si>
    <t>449　　その他の道路貨物運送業</t>
  </si>
  <si>
    <t>4499</t>
  </si>
  <si>
    <t>4499　　その他の道路貨物運送業</t>
  </si>
  <si>
    <t>450　</t>
  </si>
  <si>
    <t>45：水運業</t>
  </si>
  <si>
    <t>450　　管理，補助的経済活動を行う事業所（45水運業）</t>
  </si>
  <si>
    <t>4500</t>
  </si>
  <si>
    <t>4500　　主として管理事務を行う本社等</t>
  </si>
  <si>
    <t>4509</t>
  </si>
  <si>
    <t>4509　　その他の管理，補助的経済活動を行う事業所</t>
  </si>
  <si>
    <t>451　</t>
  </si>
  <si>
    <t>451　　外航海運業</t>
  </si>
  <si>
    <t>4511</t>
  </si>
  <si>
    <t>4511　　外航旅客海運業</t>
  </si>
  <si>
    <t>4512</t>
  </si>
  <si>
    <t>4512　　外航貨物海運業</t>
  </si>
  <si>
    <t>452　</t>
  </si>
  <si>
    <t>452　　沿海海運業</t>
  </si>
  <si>
    <t>4521</t>
  </si>
  <si>
    <t>4521　　沿海旅客海運業</t>
  </si>
  <si>
    <t>4522</t>
  </si>
  <si>
    <t>4522　　沿海貨物海運業</t>
  </si>
  <si>
    <t>453　</t>
  </si>
  <si>
    <t>453　　内陸水運業</t>
  </si>
  <si>
    <t>4531</t>
  </si>
  <si>
    <t>4531　　港湾旅客海運業</t>
  </si>
  <si>
    <t>4532</t>
  </si>
  <si>
    <t>4532　　河川水運業</t>
  </si>
  <si>
    <t>4533</t>
  </si>
  <si>
    <t>4533　　湖沼水運業</t>
  </si>
  <si>
    <t>454　</t>
  </si>
  <si>
    <t>454　　船舶貸渡業</t>
  </si>
  <si>
    <t>4541</t>
  </si>
  <si>
    <t>4541　　船舶貸渡業（内航船舶貸渡業を除く）</t>
  </si>
  <si>
    <t>4542</t>
  </si>
  <si>
    <t>4542　　内航船舶貸渡業</t>
  </si>
  <si>
    <t>460　</t>
  </si>
  <si>
    <t>46：航空運輸業</t>
  </si>
  <si>
    <t>460　　管理，補助的経済活動を行う事業所（46航空運輸業）</t>
  </si>
  <si>
    <t>4600</t>
  </si>
  <si>
    <t>4600　　主として管理事務を行う本社等</t>
  </si>
  <si>
    <t>4609</t>
  </si>
  <si>
    <t>4609　　その他の管理，補助的経済活動を行う事業所</t>
  </si>
  <si>
    <t>461　</t>
  </si>
  <si>
    <t>461　　航空運送業</t>
  </si>
  <si>
    <t>4611</t>
  </si>
  <si>
    <t>4611　　航空運送業</t>
  </si>
  <si>
    <t>462　</t>
  </si>
  <si>
    <t>462　　航空機使用業（航空運送業を除く）</t>
  </si>
  <si>
    <t>4621</t>
  </si>
  <si>
    <t>4621　　航空機使用業（航空運送業を除く）</t>
  </si>
  <si>
    <t>中分類　</t>
  </si>
  <si>
    <t>中分類　47　　倉庫業</t>
  </si>
  <si>
    <t>470　</t>
  </si>
  <si>
    <t>470　　管理，補助的経済活動を行う事業所（47倉庫業）</t>
  </si>
  <si>
    <t>4700</t>
  </si>
  <si>
    <t>4700　　主として管理事務を行う本社等</t>
  </si>
  <si>
    <t>4709</t>
  </si>
  <si>
    <t>4709　　その他の管理，補助的経済活動を行う事業所</t>
  </si>
  <si>
    <t>471　</t>
  </si>
  <si>
    <t>471　　倉庫業（冷蔵倉庫業を除く）</t>
  </si>
  <si>
    <t>4711</t>
  </si>
  <si>
    <t>4711　　倉庫業（冷蔵倉庫業を除く）</t>
  </si>
  <si>
    <t>472　</t>
  </si>
  <si>
    <t>472　　冷蔵倉庫業</t>
  </si>
  <si>
    <t>4721</t>
  </si>
  <si>
    <t>4721　　冷蔵倉庫業</t>
  </si>
  <si>
    <t>480　</t>
  </si>
  <si>
    <t>48：運輸に附帯するサービス業</t>
  </si>
  <si>
    <t>480　　管理，補助的経済活動を行う事業所（48運輸に附帯するサービス業）</t>
  </si>
  <si>
    <t>4800</t>
  </si>
  <si>
    <t>4800　　主として管理事務を行う本社等</t>
  </si>
  <si>
    <t>4809</t>
  </si>
  <si>
    <t>4809　　その他の管理，補助的経済活動を行う事業所</t>
  </si>
  <si>
    <t>481　</t>
  </si>
  <si>
    <t>481　　港湾運送業</t>
  </si>
  <si>
    <t>4811</t>
  </si>
  <si>
    <t>4811　　港湾運送業</t>
  </si>
  <si>
    <t>482　</t>
  </si>
  <si>
    <t>482　　貨物運送取扱業（集配利用運送業を除く）</t>
  </si>
  <si>
    <t>4821</t>
  </si>
  <si>
    <t>4821　　利用運送業（集配利用運送業を除く）</t>
  </si>
  <si>
    <t>4822</t>
  </si>
  <si>
    <t>4822　　運送取次業</t>
  </si>
  <si>
    <t>483　</t>
  </si>
  <si>
    <t>483　　運送代理店</t>
  </si>
  <si>
    <t>4831</t>
  </si>
  <si>
    <t>4831　　運送代理店</t>
  </si>
  <si>
    <t>484　</t>
  </si>
  <si>
    <t>484　　こん包業</t>
  </si>
  <si>
    <t>4841</t>
  </si>
  <si>
    <t>4841　　こん包業（組立こん包業を除く）</t>
  </si>
  <si>
    <t>4842</t>
  </si>
  <si>
    <t>4842　　組立こん包業</t>
  </si>
  <si>
    <t>485　</t>
  </si>
  <si>
    <t>485　　運輸施設提供業</t>
  </si>
  <si>
    <t>4851</t>
  </si>
  <si>
    <t>4851　　鉄道施設提供業</t>
  </si>
  <si>
    <t>4852</t>
  </si>
  <si>
    <t>4852　　道路運送固定施設業</t>
  </si>
  <si>
    <t>4853</t>
  </si>
  <si>
    <t>4853　　自動車ターミナル業</t>
  </si>
  <si>
    <t>4854</t>
  </si>
  <si>
    <t>4854　　貨物荷扱固定施設業</t>
  </si>
  <si>
    <t>4855</t>
  </si>
  <si>
    <t>4855　　桟橋泊きょ業</t>
  </si>
  <si>
    <t>4856</t>
  </si>
  <si>
    <t>4856　　飛行場業</t>
  </si>
  <si>
    <t>489　</t>
  </si>
  <si>
    <t>489　　その他の運輸に附帯するサービス業</t>
  </si>
  <si>
    <t>4891</t>
  </si>
  <si>
    <t>4891　　海運仲立業</t>
  </si>
  <si>
    <t>4899</t>
  </si>
  <si>
    <t>4899　　他に分類されない運輸に附帯するサービス業</t>
  </si>
  <si>
    <t>490　</t>
  </si>
  <si>
    <t>49：郵便業（信書便事業を含む）</t>
  </si>
  <si>
    <t>490　　管理，補助的経済活動を行う事業所（49郵便業）</t>
  </si>
  <si>
    <t>4901</t>
  </si>
  <si>
    <t>4901　　管理，補助的経済活動を行う事業所</t>
  </si>
  <si>
    <t>491　</t>
  </si>
  <si>
    <t>491　　郵便業（信書便事業を含む）</t>
  </si>
  <si>
    <t>4911</t>
  </si>
  <si>
    <t>4911　　郵便業（信書便事業を含む）</t>
  </si>
  <si>
    <t>500　</t>
  </si>
  <si>
    <t>I：卸売業，小売業</t>
  </si>
  <si>
    <t>50：各種商品卸売業</t>
  </si>
  <si>
    <t>500　　管理，補助的経済活動を行う事業所（50各種商品卸売業）</t>
  </si>
  <si>
    <t>5000</t>
  </si>
  <si>
    <t>5000　　主として管理事務を行う本社等</t>
  </si>
  <si>
    <t>5008</t>
  </si>
  <si>
    <t>5008　　自家用倉庫</t>
  </si>
  <si>
    <t>5009</t>
  </si>
  <si>
    <t>5009　　その他の管理，補助的経済活動を行う事業所</t>
  </si>
  <si>
    <t>501　</t>
  </si>
  <si>
    <t>501　　各種商品卸売業</t>
  </si>
  <si>
    <t>5011</t>
  </si>
  <si>
    <t>5011　　各種商品卸売業（従業者が常時100人以上のもの）</t>
  </si>
  <si>
    <t>5019</t>
  </si>
  <si>
    <t>5019　　その他の各種商品卸売業</t>
  </si>
  <si>
    <t>510　</t>
  </si>
  <si>
    <t>51：繊維・衣服等卸売業</t>
  </si>
  <si>
    <t>510　　管理，補助的経済活動を行う事業所（51繊維・衣服等卸売業）</t>
  </si>
  <si>
    <t>5100</t>
  </si>
  <si>
    <t>5100　　主として管理事務を行う本社等</t>
  </si>
  <si>
    <t>5108</t>
  </si>
  <si>
    <t>5108　　自家用倉庫</t>
  </si>
  <si>
    <t>5109</t>
  </si>
  <si>
    <t>5109　　その他の管理，補助的経済活動を行う事業所</t>
  </si>
  <si>
    <t>511　</t>
  </si>
  <si>
    <t>511　　繊維品卸売業（衣服，身の回り品を除く）</t>
  </si>
  <si>
    <t>5111</t>
  </si>
  <si>
    <t>5111　　繊維原料卸売業</t>
  </si>
  <si>
    <t>5112</t>
  </si>
  <si>
    <t>5112　　糸卸売業</t>
  </si>
  <si>
    <t>5113</t>
  </si>
  <si>
    <t>5113　　織物卸売業（室内装飾繊維品を除く）</t>
  </si>
  <si>
    <t>512　</t>
  </si>
  <si>
    <t>512　　衣服卸売業</t>
  </si>
  <si>
    <t>5121</t>
  </si>
  <si>
    <t>5121　　男子服卸売業</t>
  </si>
  <si>
    <t>5122</t>
  </si>
  <si>
    <t>5122　　婦人・子供服卸売業</t>
  </si>
  <si>
    <t>5123</t>
  </si>
  <si>
    <t>5123　　下着類卸売業</t>
  </si>
  <si>
    <t>5129</t>
  </si>
  <si>
    <t>5129　　その他の衣服卸売業</t>
  </si>
  <si>
    <t>513　</t>
  </si>
  <si>
    <t>513　　身の回り品卸売業</t>
  </si>
  <si>
    <t>5131</t>
  </si>
  <si>
    <t>5131　　寝具類卸売業</t>
  </si>
  <si>
    <t>5132</t>
  </si>
  <si>
    <t>5132　　靴・履物卸売業</t>
  </si>
  <si>
    <t>5133</t>
  </si>
  <si>
    <t>5133　　かばん・袋物卸売業</t>
  </si>
  <si>
    <t>5139</t>
  </si>
  <si>
    <t>5139　　その他の身の回り品卸売業</t>
  </si>
  <si>
    <t>520　</t>
  </si>
  <si>
    <t>52：飲食料品卸売業</t>
  </si>
  <si>
    <t>520　　管理，補助的経済活動を行う事業所（52飲食料品卸売業）</t>
  </si>
  <si>
    <t>5200</t>
  </si>
  <si>
    <t>5200　　主として管理事務を行う本社等</t>
  </si>
  <si>
    <t>5208</t>
  </si>
  <si>
    <t>5208　　自家用倉庫</t>
  </si>
  <si>
    <t>5209</t>
  </si>
  <si>
    <t>5209　　その他の管理，補助的経済活動を行う事業所</t>
  </si>
  <si>
    <t>521　</t>
  </si>
  <si>
    <t>521　　農畜産物・水産物卸売業</t>
  </si>
  <si>
    <t>5211</t>
  </si>
  <si>
    <t>5211　　米麦卸売業</t>
  </si>
  <si>
    <t>5212</t>
  </si>
  <si>
    <t>5212　　雑穀・豆類卸売業</t>
  </si>
  <si>
    <t>5213</t>
  </si>
  <si>
    <t>5213　　野菜卸売業</t>
  </si>
  <si>
    <t>5214</t>
  </si>
  <si>
    <t>5214　　果実卸売業</t>
  </si>
  <si>
    <t>5215</t>
  </si>
  <si>
    <t>5215　　食肉卸売業</t>
  </si>
  <si>
    <t>5216</t>
  </si>
  <si>
    <t>5216　　生鮮魚介卸売業</t>
  </si>
  <si>
    <t>5219</t>
  </si>
  <si>
    <t>5219　　その他の農畜産物・水産物卸売業</t>
  </si>
  <si>
    <t>522　</t>
  </si>
  <si>
    <t>522　　食料・飲料卸売業</t>
  </si>
  <si>
    <t>5221</t>
  </si>
  <si>
    <t>5221　　砂糖・味そ・しょう油卸売業</t>
  </si>
  <si>
    <t>5222</t>
  </si>
  <si>
    <t>5222　　酒類卸売業</t>
  </si>
  <si>
    <t>5223</t>
  </si>
  <si>
    <t>5223　　乾物卸売業</t>
  </si>
  <si>
    <t>5224</t>
  </si>
  <si>
    <t>5224　　菓子・パン類卸売業</t>
  </si>
  <si>
    <t>5225</t>
  </si>
  <si>
    <t>5225　　飲料卸売業（別掲を除く）</t>
  </si>
  <si>
    <t>5226</t>
  </si>
  <si>
    <t>5226　　茶類卸売業</t>
  </si>
  <si>
    <t>5227</t>
  </si>
  <si>
    <t>5227　　牛乳・乳製品卸売業</t>
  </si>
  <si>
    <t>5229</t>
  </si>
  <si>
    <t>5229　　その他の食料・飲料卸売業</t>
  </si>
  <si>
    <t>530　</t>
  </si>
  <si>
    <t>53：建築材料，鉱物・金属材料等卸売業</t>
  </si>
  <si>
    <t>530　　管理，補助的経済活動を行う事業所（53建築材料，鉱物・金属材料等卸売業）</t>
  </si>
  <si>
    <t>5300</t>
  </si>
  <si>
    <t>5300　　主として管理事務を行う本社等</t>
  </si>
  <si>
    <t>5308</t>
  </si>
  <si>
    <t>5308　　自家用倉庫</t>
  </si>
  <si>
    <t>5309</t>
  </si>
  <si>
    <t>5309　　その他の管理，補助的経済活動を行う事業所</t>
  </si>
  <si>
    <t>531　</t>
  </si>
  <si>
    <t>531　　建築材料卸売業</t>
  </si>
  <si>
    <t>5311</t>
  </si>
  <si>
    <t>5311　　木材・竹材卸売業</t>
  </si>
  <si>
    <t>5312</t>
  </si>
  <si>
    <t>5312　　セメント卸売業</t>
  </si>
  <si>
    <t>5313</t>
  </si>
  <si>
    <t>5313　　板ガラス卸売業</t>
  </si>
  <si>
    <t>5314</t>
  </si>
  <si>
    <t>5314　　建築用金属製品卸売業（建築用金物を除く）</t>
  </si>
  <si>
    <t>5319</t>
  </si>
  <si>
    <t>5319　　その他の建築材料卸売業</t>
  </si>
  <si>
    <t>532　</t>
  </si>
  <si>
    <t>532　　化学製品卸売業</t>
  </si>
  <si>
    <t>5321</t>
  </si>
  <si>
    <t>5321　　塗料卸売業</t>
  </si>
  <si>
    <t>5322</t>
  </si>
  <si>
    <t>5322　　プラスチック卸売業</t>
  </si>
  <si>
    <t>5329</t>
  </si>
  <si>
    <t>5329　　その他の化学製品卸売業</t>
  </si>
  <si>
    <t>533　</t>
  </si>
  <si>
    <t>533　　石油・鉱物卸売業</t>
  </si>
  <si>
    <t>5331</t>
  </si>
  <si>
    <t>5331　　石油卸売業</t>
  </si>
  <si>
    <t>5332</t>
  </si>
  <si>
    <t>5332　　鉱物卸売業（石油を除く）</t>
  </si>
  <si>
    <t>534　</t>
  </si>
  <si>
    <t>534　　鉄鋼製品卸売業</t>
  </si>
  <si>
    <t>5341</t>
  </si>
  <si>
    <t>5341　　鉄鋼粗製品卸売業</t>
  </si>
  <si>
    <t>5342</t>
  </si>
  <si>
    <t>5342　　鉄鋼一次製品卸売業</t>
  </si>
  <si>
    <t>5349</t>
  </si>
  <si>
    <t>5349　　その他の鉄鋼製品卸売業</t>
  </si>
  <si>
    <t>535　</t>
  </si>
  <si>
    <t>535　　非鉄金属卸売業</t>
  </si>
  <si>
    <t>5351</t>
  </si>
  <si>
    <t>5351　　非鉄金属地金卸売業</t>
  </si>
  <si>
    <t>5352</t>
  </si>
  <si>
    <t>5352　　非鉄金属製品卸売業</t>
  </si>
  <si>
    <t>536　</t>
  </si>
  <si>
    <t>536　　再生資源卸売業</t>
  </si>
  <si>
    <t>5361</t>
  </si>
  <si>
    <t>5361　　空瓶・空缶等空容器卸売業</t>
  </si>
  <si>
    <t>5362</t>
  </si>
  <si>
    <t>5362　　鉄スクラップ卸売業</t>
  </si>
  <si>
    <t>5363</t>
  </si>
  <si>
    <t>5363　　非鉄金属スクラップ卸売業</t>
  </si>
  <si>
    <t>5364</t>
  </si>
  <si>
    <t>5364　　古紙卸売業</t>
  </si>
  <si>
    <t>5369</t>
  </si>
  <si>
    <t>5369　　その他の再生資源卸売業</t>
  </si>
  <si>
    <t>540　</t>
  </si>
  <si>
    <t>54：機械器具卸売業</t>
  </si>
  <si>
    <t>540　　管理，補助的経済活動を行う事業所（54機械器具卸売業）</t>
  </si>
  <si>
    <t>5400</t>
  </si>
  <si>
    <t>5400　　主として管理事務を行う本社等</t>
  </si>
  <si>
    <t>5408</t>
  </si>
  <si>
    <t>5408　　自家用倉庫</t>
  </si>
  <si>
    <t>5409</t>
  </si>
  <si>
    <t>5409　　その他の管理，補助的経済活動を行う事業所</t>
  </si>
  <si>
    <t>541　</t>
  </si>
  <si>
    <t>541　　産業機械器具卸売業</t>
  </si>
  <si>
    <t>5411</t>
  </si>
  <si>
    <t>5411　　農業用機械器具卸売業</t>
  </si>
  <si>
    <t>5412</t>
  </si>
  <si>
    <t>5412　　建設機械・鉱山機械卸売業</t>
  </si>
  <si>
    <t>5413</t>
  </si>
  <si>
    <t>5413　　金属加工機械卸売業</t>
  </si>
  <si>
    <t>5414</t>
  </si>
  <si>
    <t>5414　　事務用機械器具卸売業</t>
  </si>
  <si>
    <t>5419</t>
  </si>
  <si>
    <t>5419　　その他の産業機械器具卸売業</t>
  </si>
  <si>
    <t>542　</t>
  </si>
  <si>
    <t>542　　自動車卸売業</t>
  </si>
  <si>
    <t>5421</t>
  </si>
  <si>
    <t>5421　　自動車卸売業（二輪自動車を含む）</t>
  </si>
  <si>
    <t>5422</t>
  </si>
  <si>
    <t>5422　　自動車部分品・附属品卸売業（中古品を除く）</t>
  </si>
  <si>
    <t>5423</t>
  </si>
  <si>
    <t>5423　　自動車中古部品卸売業</t>
  </si>
  <si>
    <t>543　</t>
  </si>
  <si>
    <t>543　　電気機械器具卸売業</t>
  </si>
  <si>
    <t>5431</t>
  </si>
  <si>
    <t>5431　　家庭用電気機械器具卸売業</t>
  </si>
  <si>
    <t>5432</t>
  </si>
  <si>
    <t>5432　　電気機械器具卸売業（家庭用電気機械器具を除く）</t>
  </si>
  <si>
    <t>549　</t>
  </si>
  <si>
    <t>549　　その他の機械器具卸売業</t>
  </si>
  <si>
    <t>5491</t>
  </si>
  <si>
    <t>5491　　輸送用機械器具卸売業（自動車を除く）</t>
  </si>
  <si>
    <t>5492</t>
  </si>
  <si>
    <t>5492　　計量器・理化学機械器具・光学機械器具等卸売業</t>
  </si>
  <si>
    <t>5493</t>
  </si>
  <si>
    <t>5493　　医療用機械器具卸売業（歯科用機械器具を含む）</t>
  </si>
  <si>
    <t>550　</t>
  </si>
  <si>
    <t>55：その他の卸売業</t>
  </si>
  <si>
    <t>550　　管理，補助的経済活動を行う事業所（55その他の卸売業）</t>
  </si>
  <si>
    <t>5500</t>
  </si>
  <si>
    <t>5500　　主として管理事務を行う本社等</t>
  </si>
  <si>
    <t>5508</t>
  </si>
  <si>
    <t>5508　　自家用倉庫</t>
  </si>
  <si>
    <t>5509</t>
  </si>
  <si>
    <t>5509　　その他の管理，補助的経済活動を行う事業所</t>
  </si>
  <si>
    <t>551　</t>
  </si>
  <si>
    <t>551　　家具・建具・じゅう器等卸売業</t>
  </si>
  <si>
    <t>5511</t>
  </si>
  <si>
    <t>5511　　家具・建具卸売業</t>
  </si>
  <si>
    <t>5512</t>
  </si>
  <si>
    <t>5512　　荒物卸売業</t>
  </si>
  <si>
    <t>5513</t>
  </si>
  <si>
    <t>5513　　畳卸売業</t>
  </si>
  <si>
    <t>5514</t>
  </si>
  <si>
    <t>5514　　室内装飾繊維品卸売業</t>
  </si>
  <si>
    <t>5515</t>
  </si>
  <si>
    <t>5515　　陶磁器・ガラス器卸売業</t>
  </si>
  <si>
    <t>5519</t>
  </si>
  <si>
    <t>5519　　その他のじゅう器卸売業</t>
  </si>
  <si>
    <t>552　</t>
  </si>
  <si>
    <t>552　　医薬品・化粧品等卸売業</t>
  </si>
  <si>
    <t>5521</t>
  </si>
  <si>
    <t>5521　　医薬品卸売業</t>
  </si>
  <si>
    <t>5522</t>
  </si>
  <si>
    <t>5522　　医療用品卸売業</t>
  </si>
  <si>
    <t>5523</t>
  </si>
  <si>
    <t>5523　　化粧品卸売業</t>
  </si>
  <si>
    <t>5524</t>
  </si>
  <si>
    <t>5524　　合成洗剤卸売業</t>
  </si>
  <si>
    <t>553　</t>
  </si>
  <si>
    <t>553　　紙・紙製品卸売業</t>
  </si>
  <si>
    <t>5531</t>
  </si>
  <si>
    <t>5531　　紙卸売業</t>
  </si>
  <si>
    <t>5532</t>
  </si>
  <si>
    <t>5532　　紙製品卸売業</t>
  </si>
  <si>
    <t>559　</t>
  </si>
  <si>
    <t>559　　他に分類されない卸売業</t>
  </si>
  <si>
    <t>5591</t>
  </si>
  <si>
    <t>5591　　金物卸売業</t>
  </si>
  <si>
    <t>5592</t>
  </si>
  <si>
    <t>5592　　肥料・飼料卸売業</t>
  </si>
  <si>
    <t>5593</t>
  </si>
  <si>
    <t>5593　　スポーツ用品卸売業</t>
  </si>
  <si>
    <t>5594</t>
  </si>
  <si>
    <t>5594　　娯楽用品・がん具卸売業</t>
  </si>
  <si>
    <t>5595</t>
  </si>
  <si>
    <t>5595　　たばこ卸売業</t>
  </si>
  <si>
    <t>5596</t>
  </si>
  <si>
    <t>5596　　ジュエリー製品卸売業</t>
  </si>
  <si>
    <t>5597</t>
  </si>
  <si>
    <t>5597　　書籍・雑誌卸売業</t>
  </si>
  <si>
    <t>5598</t>
  </si>
  <si>
    <t>5598　　代理商，仲立業</t>
  </si>
  <si>
    <t>5599</t>
  </si>
  <si>
    <t>5599　　他に分類されないその他の卸売業</t>
  </si>
  <si>
    <t>560　</t>
  </si>
  <si>
    <t>56：各種商品小売業</t>
  </si>
  <si>
    <t>560　　管理，補助的経済活動を行う事業所（56各種商品小売業）</t>
  </si>
  <si>
    <t>5600</t>
  </si>
  <si>
    <t>5600　　主として管理事務を行う本社等</t>
  </si>
  <si>
    <t>5608</t>
  </si>
  <si>
    <t>5608　　自家用倉庫</t>
  </si>
  <si>
    <t>5609</t>
  </si>
  <si>
    <t>5609　　その他の管理，補助的経済活動を行う事業所</t>
  </si>
  <si>
    <t>561　</t>
  </si>
  <si>
    <t>561　　百貨店，総合スーパー</t>
  </si>
  <si>
    <t>5611</t>
  </si>
  <si>
    <t>5611　　百貨店，総合スーパー</t>
  </si>
  <si>
    <t>569　</t>
  </si>
  <si>
    <t>569　　その他の各種商品小売業（従業者が常時50人未満のもの）</t>
  </si>
  <si>
    <t>5699</t>
  </si>
  <si>
    <t>5699　　その他の各種商品小売業（従業者が常時50人未満のもの）</t>
  </si>
  <si>
    <t>570　</t>
  </si>
  <si>
    <t>57：織物・衣服・身の回り品小売業</t>
  </si>
  <si>
    <t>570　　管理，補助的経済活動を行う事業所（57織物・衣服・身の回り品小売業）</t>
  </si>
  <si>
    <t>5700</t>
  </si>
  <si>
    <t>5700　　主として管理事務を行う本社等</t>
  </si>
  <si>
    <t>5708</t>
  </si>
  <si>
    <t>5708　　自家用倉庫</t>
  </si>
  <si>
    <t>5709</t>
  </si>
  <si>
    <t>5709　　その他の管理，補助的経済活動を行う事業所</t>
  </si>
  <si>
    <t>571　</t>
  </si>
  <si>
    <t>571　　呉服・服地・寝具小売業</t>
  </si>
  <si>
    <t>5711</t>
  </si>
  <si>
    <t>5711　　呉服・服地小売業</t>
  </si>
  <si>
    <t>5712</t>
  </si>
  <si>
    <t>5712　　寝具小売業</t>
  </si>
  <si>
    <t>572　</t>
  </si>
  <si>
    <t>572　　男子服小売業</t>
  </si>
  <si>
    <t>5721</t>
  </si>
  <si>
    <t>5721　　男子服小売業</t>
  </si>
  <si>
    <t>573　</t>
  </si>
  <si>
    <t>573　　婦人・子供服小売業</t>
  </si>
  <si>
    <t>5731</t>
  </si>
  <si>
    <t>5731　　婦人服小売業</t>
  </si>
  <si>
    <t>5732</t>
  </si>
  <si>
    <t>5732　　子供服小売業</t>
  </si>
  <si>
    <t>574　</t>
  </si>
  <si>
    <t>574　　靴・履物小売業</t>
  </si>
  <si>
    <t>5741</t>
  </si>
  <si>
    <t>5741　　靴小売業</t>
  </si>
  <si>
    <t>5742</t>
  </si>
  <si>
    <t>5742　　履物小売業（靴を除く）</t>
  </si>
  <si>
    <t>579　</t>
  </si>
  <si>
    <t>579　　その他の織物・衣服・身の回り品小売業</t>
  </si>
  <si>
    <t>5791</t>
  </si>
  <si>
    <t>5791　　かばん・袋物小売業</t>
  </si>
  <si>
    <t>5792</t>
  </si>
  <si>
    <t>5792　　下着類小売業</t>
  </si>
  <si>
    <t>5793</t>
  </si>
  <si>
    <t>5793　　洋品雑貨・小間物小売業</t>
  </si>
  <si>
    <t>5799</t>
  </si>
  <si>
    <t>5799　　他に分類されない織物・衣服・身の回り品小売業</t>
  </si>
  <si>
    <t>580　</t>
  </si>
  <si>
    <t>58：飲食料品小売業</t>
  </si>
  <si>
    <t>580　　管理，補助的経済活動を行う事業所（58飲食料品小売業）</t>
  </si>
  <si>
    <t>5800</t>
  </si>
  <si>
    <t>5800　　主として管理事務を行う本社等</t>
  </si>
  <si>
    <t>5808</t>
  </si>
  <si>
    <t>5808　　自家用倉庫</t>
  </si>
  <si>
    <t>5809</t>
  </si>
  <si>
    <t>5809　　その他の管理，補助的経済活動を行う事業所</t>
  </si>
  <si>
    <t>581　</t>
  </si>
  <si>
    <t>581　　各種食料品小売業</t>
  </si>
  <si>
    <t>5811</t>
  </si>
  <si>
    <t>5811　　各種食料品小売業</t>
  </si>
  <si>
    <t>582　</t>
  </si>
  <si>
    <t>582　　野菜・果実小売業</t>
  </si>
  <si>
    <t>5821</t>
  </si>
  <si>
    <t>5821　　野菜小売業</t>
  </si>
  <si>
    <t>5822</t>
  </si>
  <si>
    <t>5822　　果実小売業</t>
  </si>
  <si>
    <t>583　</t>
  </si>
  <si>
    <t>583　　食肉小売業</t>
  </si>
  <si>
    <t>5831</t>
  </si>
  <si>
    <t>5831　　食肉小売業（卵，鳥肉を除く）</t>
  </si>
  <si>
    <t>5832</t>
  </si>
  <si>
    <t>5832　　卵・鳥肉小売業</t>
  </si>
  <si>
    <t>584　</t>
  </si>
  <si>
    <t>584　　鮮魚小売業</t>
  </si>
  <si>
    <t>5841</t>
  </si>
  <si>
    <t>5841　　鮮魚小売業</t>
  </si>
  <si>
    <t>585　</t>
  </si>
  <si>
    <t>585　　酒小売業</t>
  </si>
  <si>
    <t>5851</t>
  </si>
  <si>
    <t>5851　　酒小売業</t>
  </si>
  <si>
    <t>586　</t>
  </si>
  <si>
    <t>586　　菓子・パン小売業</t>
  </si>
  <si>
    <t>5861</t>
  </si>
  <si>
    <t>5861　　菓子小売業（製造小売）</t>
  </si>
  <si>
    <t>5862</t>
  </si>
  <si>
    <t>5862　　菓子小売業（製造小売でないもの）</t>
  </si>
  <si>
    <t>5863</t>
  </si>
  <si>
    <t>5863　　パン小売業（製造小売）</t>
  </si>
  <si>
    <t>5864</t>
  </si>
  <si>
    <t>5864　　パン小売業（製造小売でないもの）</t>
  </si>
  <si>
    <t>589　</t>
  </si>
  <si>
    <t>589　　その他の飲食料品小売業</t>
  </si>
  <si>
    <t>5891</t>
  </si>
  <si>
    <t>5891　　コンビニエンスストア（飲食料品を中心とするものに限る）</t>
  </si>
  <si>
    <t>5892</t>
  </si>
  <si>
    <t>5892　　牛乳小売業</t>
  </si>
  <si>
    <t>5893</t>
  </si>
  <si>
    <t>5893　　飲料小売業（別掲を除く）</t>
  </si>
  <si>
    <t>5894</t>
  </si>
  <si>
    <t>5894　　茶類小売業</t>
  </si>
  <si>
    <t>5895</t>
  </si>
  <si>
    <t>5895　　料理品小売業</t>
  </si>
  <si>
    <t>5896</t>
  </si>
  <si>
    <t>5896　　米穀類小売業</t>
  </si>
  <si>
    <t>5897</t>
  </si>
  <si>
    <t>5897　　豆腐・かまぼこ等加工食品小売業</t>
  </si>
  <si>
    <t>5898</t>
  </si>
  <si>
    <t>5898　　乾物小売業</t>
  </si>
  <si>
    <t>5899</t>
  </si>
  <si>
    <t>5899　　他に分類されない飲食料品小売業</t>
  </si>
  <si>
    <t>590　</t>
  </si>
  <si>
    <t>59：機械器具小売業</t>
  </si>
  <si>
    <t>590　　管理，補助的経済活動を行う事業所（59機械器具小売業）</t>
  </si>
  <si>
    <t>5900</t>
  </si>
  <si>
    <t>5900　　主として管理事務を行う本社等</t>
  </si>
  <si>
    <t>5908</t>
  </si>
  <si>
    <t>5908　　自家用倉庫</t>
  </si>
  <si>
    <t>5909</t>
  </si>
  <si>
    <t>5909　　その他の管理，補助的経済活動を行う事業所</t>
  </si>
  <si>
    <t>591　</t>
  </si>
  <si>
    <t>591　　自動車小売業</t>
  </si>
  <si>
    <t>5911</t>
  </si>
  <si>
    <t>5911　　自動車（新車）小売業</t>
  </si>
  <si>
    <t>5912</t>
  </si>
  <si>
    <t>5912　　中古自動車小売業</t>
  </si>
  <si>
    <t>5913</t>
  </si>
  <si>
    <t>5913　　自動車部分品・附属品小売業</t>
  </si>
  <si>
    <t>5914</t>
  </si>
  <si>
    <t>5914　　二輪自動車小売業（原動機付自転車を含む）</t>
  </si>
  <si>
    <t>592　</t>
  </si>
  <si>
    <t>592　　自転車小売業</t>
  </si>
  <si>
    <t>5921</t>
  </si>
  <si>
    <t>5921　　自転車小売業</t>
  </si>
  <si>
    <t>593　</t>
  </si>
  <si>
    <t>593　　機械器具小売業（自動車，自転車を除く）</t>
  </si>
  <si>
    <t>5931</t>
  </si>
  <si>
    <t>5931　　電気機械器具小売業（中古品を除く）</t>
  </si>
  <si>
    <t>5932</t>
  </si>
  <si>
    <t>5932　　電気事務機械器具小売業（中古品を除く）</t>
  </si>
  <si>
    <t>5933</t>
  </si>
  <si>
    <t>5933　　中古電気製品小売業</t>
  </si>
  <si>
    <t>5939</t>
  </si>
  <si>
    <t>5939　　その他の機械器具小売業</t>
  </si>
  <si>
    <t>600　</t>
  </si>
  <si>
    <t>60：その他の小売業</t>
  </si>
  <si>
    <t>600　　管理，補助的経済活動を行う事業所（60その他の小売業）</t>
  </si>
  <si>
    <t>6000</t>
  </si>
  <si>
    <t>6000　　主として管理事務を行う本社等</t>
  </si>
  <si>
    <t>6008</t>
  </si>
  <si>
    <t>6008　　自家用倉庫</t>
  </si>
  <si>
    <t>6009</t>
  </si>
  <si>
    <t>6009　　その他の管理，補助的経済活動を行う事業所</t>
  </si>
  <si>
    <t>601　</t>
  </si>
  <si>
    <t>601　　家具・建具・畳小売業</t>
  </si>
  <si>
    <t>6011</t>
  </si>
  <si>
    <t>6011　　家具小売業</t>
  </si>
  <si>
    <t>6012</t>
  </si>
  <si>
    <t>6012　　建具小売業</t>
  </si>
  <si>
    <t>6013</t>
  </si>
  <si>
    <t>6013　　畳小売業</t>
  </si>
  <si>
    <t>6014</t>
  </si>
  <si>
    <t>6014　　宗教用具小売業</t>
  </si>
  <si>
    <t>602　</t>
  </si>
  <si>
    <t>602　　じゅう器小売業</t>
  </si>
  <si>
    <t>6021</t>
  </si>
  <si>
    <t>6021　　金物小売業</t>
  </si>
  <si>
    <t>6022</t>
  </si>
  <si>
    <t>6022　　荒物小売業</t>
  </si>
  <si>
    <t>6023</t>
  </si>
  <si>
    <t>6023　　陶磁器・ガラス器小売業</t>
  </si>
  <si>
    <t>6029</t>
  </si>
  <si>
    <t>6029　　他に分類されないじゅう器小売業</t>
  </si>
  <si>
    <t>603　</t>
  </si>
  <si>
    <t>603　　医薬品・化粧品小売業</t>
  </si>
  <si>
    <t>6031</t>
  </si>
  <si>
    <t>6031　　ドラッグストア</t>
  </si>
  <si>
    <t>6032</t>
  </si>
  <si>
    <t>6032　　医薬品小売業（調剤薬局を除く）</t>
  </si>
  <si>
    <t>6033</t>
  </si>
  <si>
    <t>6033　　調剤薬局</t>
  </si>
  <si>
    <t>6034</t>
  </si>
  <si>
    <t>6034　　化粧品小売業</t>
  </si>
  <si>
    <t>604　</t>
  </si>
  <si>
    <t>604　　農耕用品小売業</t>
  </si>
  <si>
    <t>6041</t>
  </si>
  <si>
    <t>6041　　農業用機械器具小売業</t>
  </si>
  <si>
    <t>6042</t>
  </si>
  <si>
    <t>6042　　苗・種子小売業</t>
  </si>
  <si>
    <t>6043</t>
  </si>
  <si>
    <t>6043　　肥料・飼料小売業</t>
  </si>
  <si>
    <t>605　</t>
  </si>
  <si>
    <t>605　　燃料小売業</t>
  </si>
  <si>
    <t>6051</t>
  </si>
  <si>
    <t>6051　　ガソリンスタンド</t>
  </si>
  <si>
    <t>6052</t>
  </si>
  <si>
    <t>6052　　燃料小売業（ガソリンスタンドを除く）</t>
  </si>
  <si>
    <t>606　</t>
  </si>
  <si>
    <t>606　　書籍・文房具小売業</t>
  </si>
  <si>
    <t>6061</t>
  </si>
  <si>
    <t>6061　　書籍・雑誌小売業（古本を除く）</t>
  </si>
  <si>
    <t>6062</t>
  </si>
  <si>
    <t>6062　　古本小売業</t>
  </si>
  <si>
    <t>6063</t>
  </si>
  <si>
    <t>6063　　新聞小売業</t>
  </si>
  <si>
    <t>6064</t>
  </si>
  <si>
    <t>6064　　紙・文房具小売業</t>
  </si>
  <si>
    <t>607　</t>
  </si>
  <si>
    <t>607　　スポーツ用品・がん具・娯楽用品・楽器小売業</t>
  </si>
  <si>
    <t>6071</t>
  </si>
  <si>
    <t>6071　　スポーツ用品小売業</t>
  </si>
  <si>
    <t>6072</t>
  </si>
  <si>
    <t>6072　　がん具・娯楽用品小売業</t>
  </si>
  <si>
    <t>6073</t>
  </si>
  <si>
    <t>6073　　楽器小売業</t>
  </si>
  <si>
    <t>608　</t>
  </si>
  <si>
    <t>608　　写真機・時計・眼鏡小売業</t>
  </si>
  <si>
    <t>6081</t>
  </si>
  <si>
    <t>6081　　写真機・写真材料小売業</t>
  </si>
  <si>
    <t>6082</t>
  </si>
  <si>
    <t>6082　　時計・眼鏡・光学機械小売業</t>
  </si>
  <si>
    <t>609　</t>
  </si>
  <si>
    <t>609　　他に分類されない小売業</t>
  </si>
  <si>
    <t>6091</t>
  </si>
  <si>
    <t>6091　　ホームセンター</t>
  </si>
  <si>
    <t>6092</t>
  </si>
  <si>
    <t>6092　　たばこ・喫煙具専門小売業</t>
  </si>
  <si>
    <t>6093</t>
  </si>
  <si>
    <t>6093　　花・植木小売業</t>
  </si>
  <si>
    <t>6094</t>
  </si>
  <si>
    <t>6094　　建築材料小売業</t>
  </si>
  <si>
    <t>6095</t>
  </si>
  <si>
    <t>6095　　ジュエリー製品小売業</t>
  </si>
  <si>
    <t>6096</t>
  </si>
  <si>
    <t>6096　　ペット・ペット用品小売業</t>
  </si>
  <si>
    <t>6097</t>
  </si>
  <si>
    <t>6097　　骨とう品小売業</t>
  </si>
  <si>
    <t>6098</t>
  </si>
  <si>
    <t>6098　　中古品小売業（骨とう品を除く）</t>
  </si>
  <si>
    <t>6099</t>
  </si>
  <si>
    <t>6099　　他に分類されないその他の小売業</t>
  </si>
  <si>
    <t>610　</t>
  </si>
  <si>
    <t>61：無店舗小売業</t>
  </si>
  <si>
    <t>610　　管理，補助的経済活動を行う事業所（61無店舗小売業）</t>
  </si>
  <si>
    <t>6100</t>
  </si>
  <si>
    <t>6100　　主として管理事務を行う本社等</t>
  </si>
  <si>
    <t>6108</t>
  </si>
  <si>
    <t>6108　　自家用倉庫</t>
  </si>
  <si>
    <t>6109</t>
  </si>
  <si>
    <t>6109　　その他の管理，補助的経済活動を行う事業所</t>
  </si>
  <si>
    <t>611　</t>
  </si>
  <si>
    <t>611　　通信販売・訪問販売小売業</t>
  </si>
  <si>
    <t>6111</t>
  </si>
  <si>
    <t>6111　　無店舗小売業（各種商品小売）</t>
  </si>
  <si>
    <t>6112</t>
  </si>
  <si>
    <t>6112　　無店舗小売業（織物・衣服・身の回り品小売）</t>
  </si>
  <si>
    <t>6113</t>
  </si>
  <si>
    <t>6113　　無店舗小売業（飲食料品小売）</t>
  </si>
  <si>
    <t>6114</t>
  </si>
  <si>
    <t>6114　　無店舗小売業（機械器具小売）</t>
  </si>
  <si>
    <t>6119</t>
  </si>
  <si>
    <t>6119　　無店舗小売業（その他の小売）</t>
  </si>
  <si>
    <t>612　</t>
  </si>
  <si>
    <t>612　　自動販売機による小売業</t>
  </si>
  <si>
    <t>6121</t>
  </si>
  <si>
    <t>6121　　自動販売機による小売業</t>
  </si>
  <si>
    <t>619　</t>
  </si>
  <si>
    <t>619　　その他の無店舗小売業</t>
  </si>
  <si>
    <t>6199</t>
  </si>
  <si>
    <t>6199　　その他の無店舗小売業</t>
  </si>
  <si>
    <t>620　</t>
  </si>
  <si>
    <t>J：金融業，保険業</t>
  </si>
  <si>
    <t>62：銀行業</t>
  </si>
  <si>
    <t>620　　管理，補助的経済活動を行う事業所（62銀行業）</t>
  </si>
  <si>
    <t>6200</t>
  </si>
  <si>
    <t>6200　　主として管理事務を行う本社等</t>
  </si>
  <si>
    <t>6209</t>
  </si>
  <si>
    <t>6209　　その他の管理，補助的経済活動を行う事業所</t>
  </si>
  <si>
    <t>621　</t>
  </si>
  <si>
    <t>621　　中央銀行</t>
  </si>
  <si>
    <t>6211</t>
  </si>
  <si>
    <t>6211　　中央銀行</t>
  </si>
  <si>
    <t>622　</t>
  </si>
  <si>
    <t>622　　銀行（中央銀行を除く）</t>
  </si>
  <si>
    <t>6221</t>
  </si>
  <si>
    <t>6221　　普通銀行</t>
  </si>
  <si>
    <t>6222</t>
  </si>
  <si>
    <t>6222　　郵便貯金銀行</t>
  </si>
  <si>
    <t>6223</t>
  </si>
  <si>
    <t>6223　　信託銀行</t>
  </si>
  <si>
    <t>6229</t>
  </si>
  <si>
    <t>6229　　その他の銀行</t>
  </si>
  <si>
    <t>630　</t>
  </si>
  <si>
    <t>63：協同組織金融業</t>
  </si>
  <si>
    <t>630　　管理，補助的経済活動を行う事業所（63協同組織金融業）</t>
  </si>
  <si>
    <t>6300</t>
  </si>
  <si>
    <t>6300　　主として管理事務を行う本社等</t>
  </si>
  <si>
    <t>6309</t>
  </si>
  <si>
    <t>6309　　その他の管理，補助的経済活動を行う事業所</t>
  </si>
  <si>
    <t>631　</t>
  </si>
  <si>
    <t>631　　中小企業等金融業</t>
  </si>
  <si>
    <t>6311</t>
  </si>
  <si>
    <t>6311　　信用金庫・同連合会</t>
  </si>
  <si>
    <t>6312</t>
  </si>
  <si>
    <t>6312　　信用協同組合・同連合会</t>
  </si>
  <si>
    <t>6313</t>
  </si>
  <si>
    <t>6313　　商工組合中央金庫</t>
  </si>
  <si>
    <t>6314</t>
  </si>
  <si>
    <t>6314　　労働金庫・同連合会</t>
  </si>
  <si>
    <t>632　</t>
  </si>
  <si>
    <t>632　　農林水産金融業</t>
  </si>
  <si>
    <t>6321</t>
  </si>
  <si>
    <t>6321　　農林中央金庫</t>
  </si>
  <si>
    <t>6322</t>
  </si>
  <si>
    <t>6322　　信用農業協同組合連合会</t>
  </si>
  <si>
    <t>6323</t>
  </si>
  <si>
    <t>6323　　信用漁業協同組合連合会，信用水産加工業協同組合連合会</t>
  </si>
  <si>
    <t>6324</t>
  </si>
  <si>
    <t>6324　　農業協同組合</t>
  </si>
  <si>
    <t>6325</t>
  </si>
  <si>
    <t>6325　　漁業協同組合，水産加工業協同組合</t>
  </si>
  <si>
    <t>640　</t>
  </si>
  <si>
    <t>64：貸金業，クレジットカード業等非預金信用機関</t>
  </si>
  <si>
    <t>640　　管理，補助的経済活動を行う事業所（64貸金業，クレジットカード業等非預金信用機関）</t>
  </si>
  <si>
    <t>6400</t>
  </si>
  <si>
    <t>6400　　主として管理事務を行う本社等</t>
  </si>
  <si>
    <t>6409</t>
  </si>
  <si>
    <t>6409　　その他の管理，補助的経済活動を行う事業所</t>
  </si>
  <si>
    <t>641　</t>
  </si>
  <si>
    <t>641　　貸金業</t>
  </si>
  <si>
    <t>6411</t>
  </si>
  <si>
    <t>6411　　消費者向け貸金業</t>
  </si>
  <si>
    <t>6412</t>
  </si>
  <si>
    <t>6412　　事業者向け貸金業</t>
  </si>
  <si>
    <t>642　</t>
  </si>
  <si>
    <t>642　　質屋</t>
  </si>
  <si>
    <t>6421</t>
  </si>
  <si>
    <t>6421　　質屋</t>
  </si>
  <si>
    <t>643　</t>
  </si>
  <si>
    <t>643　　クレジットカード業，割賦金融業</t>
  </si>
  <si>
    <t>6431</t>
  </si>
  <si>
    <t>6431　　クレジットカード業</t>
  </si>
  <si>
    <t>6432</t>
  </si>
  <si>
    <t>6432　　割賦金融業</t>
  </si>
  <si>
    <t>649　</t>
  </si>
  <si>
    <t>649　　その他の非預金信用機関</t>
  </si>
  <si>
    <t>6491</t>
  </si>
  <si>
    <t>6491　　政府関係金融機関</t>
  </si>
  <si>
    <t>6492</t>
  </si>
  <si>
    <t>6492　　住宅専門金融業</t>
  </si>
  <si>
    <t>6493</t>
  </si>
  <si>
    <t>6493　　証券金融業</t>
  </si>
  <si>
    <t>6499</t>
  </si>
  <si>
    <t>6499　　他に分類されない非預金信用機関</t>
  </si>
  <si>
    <t>650　</t>
  </si>
  <si>
    <t>65：金融商品取引業，商品先物取引業</t>
  </si>
  <si>
    <t>650　　管理，補助的経済活動を行う事業所（65金融商品取引業，商品先物取引業）</t>
  </si>
  <si>
    <t>6500</t>
  </si>
  <si>
    <t>6500　　主として管理事務を行う本社等</t>
  </si>
  <si>
    <t>6509</t>
  </si>
  <si>
    <t>6509　　その他の管理，補助的経済活動を行う事業所</t>
  </si>
  <si>
    <t>651　</t>
  </si>
  <si>
    <t>651　　金融商品取引業</t>
  </si>
  <si>
    <t>6511</t>
  </si>
  <si>
    <t>6511　　金融商品取引業（投資助言・代理業・運用業，補助的金融商品取引業を除く）</t>
  </si>
  <si>
    <t>6512</t>
  </si>
  <si>
    <t>6512　　投資助言・代理業</t>
  </si>
  <si>
    <t>6513</t>
  </si>
  <si>
    <t>6513　　投資運用業</t>
  </si>
  <si>
    <t>6514</t>
  </si>
  <si>
    <t>6514　　補助的金融商品取引業</t>
  </si>
  <si>
    <t>652　</t>
  </si>
  <si>
    <t>652　　商品先物取引業，商品投資顧問業</t>
  </si>
  <si>
    <t>6521</t>
  </si>
  <si>
    <t>6521　　商品先物取引業</t>
  </si>
  <si>
    <t>6522</t>
  </si>
  <si>
    <t>6522　　商品投資顧問業</t>
  </si>
  <si>
    <t>6529</t>
  </si>
  <si>
    <t>6529　　その他の商品先物取引業，商品投資顧問業</t>
  </si>
  <si>
    <t>660　</t>
  </si>
  <si>
    <t>66：補助的金融業等</t>
  </si>
  <si>
    <t>660　　管理，補助的経済活動を行う事業所（66補助的金融業等）</t>
  </si>
  <si>
    <t>6600</t>
  </si>
  <si>
    <t>6600　　主として管理事務を行う本社等</t>
  </si>
  <si>
    <t>6609</t>
  </si>
  <si>
    <t>6609　　その他の管理，補助的経済活動を行う事業所</t>
  </si>
  <si>
    <t>661　</t>
  </si>
  <si>
    <t>661　　補助的金融業，金融附帯業</t>
  </si>
  <si>
    <t>6611</t>
  </si>
  <si>
    <t>6611　　短資業</t>
  </si>
  <si>
    <t>6612</t>
  </si>
  <si>
    <t>6612　　手形交換所</t>
  </si>
  <si>
    <t>6613</t>
  </si>
  <si>
    <t>6613　　両替業</t>
  </si>
  <si>
    <t>6614</t>
  </si>
  <si>
    <t>6614　　信用保証機関</t>
  </si>
  <si>
    <t>6615</t>
  </si>
  <si>
    <t>6615　　信用保証再保険機関</t>
  </si>
  <si>
    <t>6616</t>
  </si>
  <si>
    <t>6616　　預・貯金等保険機関</t>
  </si>
  <si>
    <t>6617</t>
  </si>
  <si>
    <t>6617　　金融商品取引所</t>
  </si>
  <si>
    <t>6618</t>
  </si>
  <si>
    <t>6618　　商品取引所</t>
  </si>
  <si>
    <t>6619</t>
  </si>
  <si>
    <t>6619　　その他の補助的金融業，金融附帯業</t>
  </si>
  <si>
    <t>662　</t>
  </si>
  <si>
    <t>662　　信託業</t>
  </si>
  <si>
    <t>6621</t>
  </si>
  <si>
    <t>6621　　運用型信託業</t>
  </si>
  <si>
    <t>6622</t>
  </si>
  <si>
    <t>6622　　管理型信託業</t>
  </si>
  <si>
    <t>663　</t>
  </si>
  <si>
    <t>663　　金融代理業</t>
  </si>
  <si>
    <t>6631</t>
  </si>
  <si>
    <t>6631　　金融商品仲介業</t>
  </si>
  <si>
    <t>6632</t>
  </si>
  <si>
    <t>6632　　信託契約代理業</t>
  </si>
  <si>
    <t>6639</t>
  </si>
  <si>
    <t>6639　　その他の金融代理業</t>
  </si>
  <si>
    <t>670　</t>
  </si>
  <si>
    <t>67：保険業（保険媒介代理業，保険サービス業を含む）</t>
  </si>
  <si>
    <t>670　　管理，補助的経済活動を行う事業所（67保険業）</t>
  </si>
  <si>
    <t>6700</t>
  </si>
  <si>
    <t>6700　　主として管理事務を行う本社等</t>
  </si>
  <si>
    <t>6709</t>
  </si>
  <si>
    <t>6709　　その他の管理，補助的経済活動を行う事業所</t>
  </si>
  <si>
    <t>671　</t>
  </si>
  <si>
    <t>671　　生命保険業</t>
  </si>
  <si>
    <t>6711</t>
  </si>
  <si>
    <t>6711　　生命保険業（郵便保険業，生命保険再保険業を除く）</t>
  </si>
  <si>
    <t>6712</t>
  </si>
  <si>
    <t>6712　　郵便保険業</t>
  </si>
  <si>
    <t>6713</t>
  </si>
  <si>
    <t>6713　　生命保険再保険業</t>
  </si>
  <si>
    <t>6719</t>
  </si>
  <si>
    <t>6719　　その他の生命保険業</t>
  </si>
  <si>
    <t>672　</t>
  </si>
  <si>
    <t>672　　損害保険業</t>
  </si>
  <si>
    <t>6721</t>
  </si>
  <si>
    <t>6721　　損害保険業（損害保険再保険業を除く）</t>
  </si>
  <si>
    <t>6722</t>
  </si>
  <si>
    <t>6722　　損害保険再保険業</t>
  </si>
  <si>
    <t>6729</t>
  </si>
  <si>
    <t>6729　　その他の損害保険業</t>
  </si>
  <si>
    <t>673　</t>
  </si>
  <si>
    <t>673　　共済事業，少額短期保険業</t>
  </si>
  <si>
    <t>6731</t>
  </si>
  <si>
    <t>6731　　共済事業（各種災害補償法によるもの）</t>
  </si>
  <si>
    <t>6732</t>
  </si>
  <si>
    <t>6732　　共済事業（各種協同組合法等によるもの）</t>
  </si>
  <si>
    <t>6733</t>
  </si>
  <si>
    <t>6733　　少額短期保険業</t>
  </si>
  <si>
    <t>674　</t>
  </si>
  <si>
    <t>674　　保険媒介代理業</t>
  </si>
  <si>
    <t>6741</t>
  </si>
  <si>
    <t>6741　　生命保険媒介業</t>
  </si>
  <si>
    <t>6742</t>
  </si>
  <si>
    <t>6742　　損害保険代理業</t>
  </si>
  <si>
    <t>6743</t>
  </si>
  <si>
    <t>6743　　共済事業媒介代理業・少額短期保険代理業</t>
  </si>
  <si>
    <t>675　</t>
  </si>
  <si>
    <t>675　　保険サービス業</t>
  </si>
  <si>
    <t>6751</t>
  </si>
  <si>
    <t>6751　　保険料率算出団体</t>
  </si>
  <si>
    <t>6752</t>
  </si>
  <si>
    <t>6752　　損害査定業</t>
  </si>
  <si>
    <t>6759</t>
  </si>
  <si>
    <t>6759　　その他の保険サービス業</t>
  </si>
  <si>
    <t>680　</t>
  </si>
  <si>
    <t>K：不動産業，物品賃貸業</t>
  </si>
  <si>
    <t>68：不動産取引業</t>
  </si>
  <si>
    <t>680　　管理，補助的経済活動を行う事業所（68不動産取引業）</t>
  </si>
  <si>
    <t>6800</t>
  </si>
  <si>
    <t>6800　　主として管理事務を行う本社等</t>
  </si>
  <si>
    <t>6809</t>
  </si>
  <si>
    <t>6809　　その他の管理，補助的経済活動を行う事業所</t>
  </si>
  <si>
    <t>681　</t>
  </si>
  <si>
    <t>681　　建物売買業，土地売買業</t>
  </si>
  <si>
    <t>6811</t>
  </si>
  <si>
    <t>6811　　建物売買業</t>
  </si>
  <si>
    <t>6812</t>
  </si>
  <si>
    <t>6812　　土地売買業</t>
  </si>
  <si>
    <t>682　</t>
  </si>
  <si>
    <t>682　　不動産代理業・仲介業</t>
  </si>
  <si>
    <t>6821</t>
  </si>
  <si>
    <t>6821　　不動産代理業・仲介業</t>
  </si>
  <si>
    <t>690　</t>
  </si>
  <si>
    <t>69：不動産賃貸業・管理業</t>
  </si>
  <si>
    <t>690　　管理，補助的経済活動を行う事業所（69不動産賃貸業・管理業）</t>
  </si>
  <si>
    <t>6900</t>
  </si>
  <si>
    <t>6900　　主として管理事務を行う本社等</t>
  </si>
  <si>
    <t>6909</t>
  </si>
  <si>
    <t>6909　　その他の管理，補助的経済活動を行う事業所</t>
  </si>
  <si>
    <t>691　</t>
  </si>
  <si>
    <t>691　　不動産賃貸業（貸家業，貸間業を除く）</t>
  </si>
  <si>
    <t>6911</t>
  </si>
  <si>
    <t>6911　　貸事務所業</t>
  </si>
  <si>
    <t>6912</t>
  </si>
  <si>
    <t>6912　　土地賃貸業</t>
  </si>
  <si>
    <t>6919</t>
  </si>
  <si>
    <t>6919　　その他の不動産賃貸業</t>
  </si>
  <si>
    <t>692　</t>
  </si>
  <si>
    <t>692　　貸家業，貸間業</t>
  </si>
  <si>
    <t>6921</t>
  </si>
  <si>
    <t>6921　　貸家業</t>
  </si>
  <si>
    <t>6922</t>
  </si>
  <si>
    <t>6922　　貸間業</t>
  </si>
  <si>
    <t>693　</t>
  </si>
  <si>
    <t>693　　駐車場業</t>
  </si>
  <si>
    <t>6931</t>
  </si>
  <si>
    <t>6931　　駐車場業</t>
  </si>
  <si>
    <t>694　</t>
  </si>
  <si>
    <t>694　　不動産管理業</t>
  </si>
  <si>
    <t>6941</t>
  </si>
  <si>
    <t>6941　　不動産管理業</t>
  </si>
  <si>
    <t>700　</t>
  </si>
  <si>
    <t>70：物品賃貸業</t>
  </si>
  <si>
    <t>700　　管理，補助的経済活動を行う事業所（70物品賃貸業）</t>
  </si>
  <si>
    <t>7000</t>
  </si>
  <si>
    <t>7000　　主として管理事務を行う本社等</t>
  </si>
  <si>
    <t>7009</t>
  </si>
  <si>
    <t>7009　　その他の管理，補助的経済活動を行う事業所</t>
  </si>
  <si>
    <t>701　</t>
  </si>
  <si>
    <t>701　　各種物品賃貸業</t>
  </si>
  <si>
    <t>7011</t>
  </si>
  <si>
    <t>7011　　総合リース業</t>
  </si>
  <si>
    <t>7019</t>
  </si>
  <si>
    <t>7019　　その他の各種物品賃貸業</t>
  </si>
  <si>
    <t>702　</t>
  </si>
  <si>
    <t>702　　産業用機械器具賃貸業</t>
  </si>
  <si>
    <t>7021</t>
  </si>
  <si>
    <t>7021　　産業用機械器具賃貸業（建設機械器具を除く）</t>
  </si>
  <si>
    <t>7022</t>
  </si>
  <si>
    <t>7022　　建設機械器具賃貸業</t>
  </si>
  <si>
    <t>703　</t>
  </si>
  <si>
    <t>703　　事務用機械器具賃貸業</t>
  </si>
  <si>
    <t>7031</t>
  </si>
  <si>
    <t>7031　　事務用機械器具賃貸業（電子計算機を除く）</t>
  </si>
  <si>
    <t>7032</t>
  </si>
  <si>
    <t>7032　　電子計算機・同関連機器賃貸業</t>
  </si>
  <si>
    <t>704　</t>
  </si>
  <si>
    <t>704　　自動車賃貸業</t>
  </si>
  <si>
    <t>7041</t>
  </si>
  <si>
    <t>7041　　自動車賃貸業</t>
  </si>
  <si>
    <t>705　</t>
  </si>
  <si>
    <t>705　　スポーツ・娯楽用品賃貸業</t>
  </si>
  <si>
    <t>7051</t>
  </si>
  <si>
    <t>7051　　スポーツ・娯楽用品賃貸業</t>
  </si>
  <si>
    <t>709　</t>
  </si>
  <si>
    <t>709　　その他の物品賃貸業</t>
  </si>
  <si>
    <t>7091</t>
  </si>
  <si>
    <t>7091　　映画・演劇用品賃貸業</t>
  </si>
  <si>
    <t>7092</t>
  </si>
  <si>
    <t>7092　　音楽・映像記録物賃貸業（別掲を除く）</t>
  </si>
  <si>
    <t>7093</t>
  </si>
  <si>
    <t>7093　　貸衣しょう業（別掲を除く）</t>
  </si>
  <si>
    <t>7099</t>
  </si>
  <si>
    <t>7099　　他に分類されない物品賃貸業</t>
  </si>
  <si>
    <t>710　</t>
  </si>
  <si>
    <t>L：学術研究，専門・技術サービス業</t>
  </si>
  <si>
    <t>71：学術・開発研究機関</t>
  </si>
  <si>
    <t>710　　管理，補助的経済活動を行う事業所（71学術・開発研究機関）</t>
  </si>
  <si>
    <t>7101</t>
  </si>
  <si>
    <t>7101　　管理，補助的経済活動を行う事業所</t>
  </si>
  <si>
    <t>711　</t>
  </si>
  <si>
    <t>711　　自然科学研究所</t>
  </si>
  <si>
    <t>7111</t>
  </si>
  <si>
    <t>7111　　理学研究所</t>
  </si>
  <si>
    <t>7112</t>
  </si>
  <si>
    <t>7112　　工学研究所</t>
  </si>
  <si>
    <t>7113</t>
  </si>
  <si>
    <t>7113　　農学研究所</t>
  </si>
  <si>
    <t>7114</t>
  </si>
  <si>
    <t>7114　　医学・薬学研究所</t>
  </si>
  <si>
    <t>712　</t>
  </si>
  <si>
    <t>712　　人文・社会科学研究所</t>
  </si>
  <si>
    <t>7121</t>
  </si>
  <si>
    <t>7121　　人文・社会科学研究所</t>
  </si>
  <si>
    <t>720　</t>
  </si>
  <si>
    <t>72：専門サービス業（他に分類されないもの）</t>
  </si>
  <si>
    <t>720　　管理，補助的経済活動を行う事業所（72専門サービス業）</t>
  </si>
  <si>
    <t>7201</t>
  </si>
  <si>
    <t>7201　　管理，補助的経済活動を行う事業所</t>
  </si>
  <si>
    <t>721　</t>
  </si>
  <si>
    <t>721　　法律事務所，特許事務所</t>
  </si>
  <si>
    <t>7211</t>
  </si>
  <si>
    <t>7211　　法律事務所</t>
  </si>
  <si>
    <t>7212</t>
  </si>
  <si>
    <t>7212　　特許事務所</t>
  </si>
  <si>
    <t>722　</t>
  </si>
  <si>
    <t>722　　公証人役場，司法書士事務所，土地家屋調査士事務所</t>
  </si>
  <si>
    <t>7221</t>
  </si>
  <si>
    <t>7221　　公証人役場，司法書士事務所</t>
  </si>
  <si>
    <t>7222</t>
  </si>
  <si>
    <t>7222　　土地家屋調査士事務所</t>
  </si>
  <si>
    <t>723　</t>
  </si>
  <si>
    <t>723　　行政書士事務所</t>
  </si>
  <si>
    <t>7231</t>
  </si>
  <si>
    <t>7231　　行政書士事務所</t>
  </si>
  <si>
    <t>724　</t>
  </si>
  <si>
    <t>724　　公認会計士事務所，税理士事務所</t>
  </si>
  <si>
    <t>7241</t>
  </si>
  <si>
    <t>7241　　公認会計士事務所</t>
  </si>
  <si>
    <t>7242</t>
  </si>
  <si>
    <t>7242　　税理士事務所</t>
  </si>
  <si>
    <t>725　</t>
  </si>
  <si>
    <t>725　　社会保険労務士事務所</t>
  </si>
  <si>
    <t>7251</t>
  </si>
  <si>
    <t>7251　　社会保険労務士事務所</t>
  </si>
  <si>
    <t>726　</t>
  </si>
  <si>
    <t>726　　デザイン業</t>
  </si>
  <si>
    <t>7261</t>
  </si>
  <si>
    <t>7261　　デザイン業</t>
  </si>
  <si>
    <t>727　</t>
  </si>
  <si>
    <t>727　　著述・芸術家業</t>
  </si>
  <si>
    <t>7271</t>
  </si>
  <si>
    <t>7271　　著述家業</t>
  </si>
  <si>
    <t>7272</t>
  </si>
  <si>
    <t>7272　　芸術家業</t>
  </si>
  <si>
    <t>728　</t>
  </si>
  <si>
    <t>728　　経営コンサルタント業，純粋持株会社</t>
  </si>
  <si>
    <t>7281</t>
  </si>
  <si>
    <t>7281　　経営コンサルタント業</t>
  </si>
  <si>
    <t>7282</t>
  </si>
  <si>
    <t>7282　　純粋持株会社</t>
  </si>
  <si>
    <t>729　</t>
  </si>
  <si>
    <t>729　　その他の専門サービス業</t>
  </si>
  <si>
    <t>7291</t>
  </si>
  <si>
    <t>7291　　興信所</t>
  </si>
  <si>
    <t>7292</t>
  </si>
  <si>
    <t>7292　　翻訳業（著述家業を除く）</t>
  </si>
  <si>
    <t>7293</t>
  </si>
  <si>
    <t>7293　　通訳業，通訳案内業</t>
  </si>
  <si>
    <t>7294</t>
  </si>
  <si>
    <t>7294　　不動産鑑定業</t>
  </si>
  <si>
    <t>7299</t>
  </si>
  <si>
    <t>7299　　他に分類されない専門サービス業</t>
  </si>
  <si>
    <t>730　</t>
  </si>
  <si>
    <t>73：広告業</t>
  </si>
  <si>
    <t>730　　管理，補助的経済活動を行う事業所（73広告業）</t>
  </si>
  <si>
    <t>7300</t>
  </si>
  <si>
    <t>7300　　主として管理事務を行う本社等</t>
  </si>
  <si>
    <t>7309</t>
  </si>
  <si>
    <t>7309　　その他の管理，補助的経済活動を行う事業所</t>
  </si>
  <si>
    <t>731　</t>
  </si>
  <si>
    <t>731　　広告業</t>
  </si>
  <si>
    <t>7311</t>
  </si>
  <si>
    <t>7311　　広告業</t>
  </si>
  <si>
    <t>740　</t>
  </si>
  <si>
    <t>74：技術サービス業（他に分類されないもの）</t>
  </si>
  <si>
    <t>740　　管理，補助的経済活動を行う事業所（74技術サービス業）</t>
  </si>
  <si>
    <t>7401</t>
  </si>
  <si>
    <t>7401　　管理，補助的経済活動を行う事業所</t>
  </si>
  <si>
    <t>741　</t>
  </si>
  <si>
    <t>741　　獣医業</t>
  </si>
  <si>
    <t>7411</t>
  </si>
  <si>
    <t>7411　　獣医業</t>
  </si>
  <si>
    <t>742　</t>
  </si>
  <si>
    <t>742　　土木建築サービス業</t>
  </si>
  <si>
    <t>7421</t>
  </si>
  <si>
    <t>7421　　建築設計業</t>
  </si>
  <si>
    <t>7422</t>
  </si>
  <si>
    <t>7422　　測量業</t>
  </si>
  <si>
    <t>7429</t>
  </si>
  <si>
    <t>7429　　その他の土木建築サービス業</t>
  </si>
  <si>
    <t>743　</t>
  </si>
  <si>
    <t>743　　機械設計業</t>
  </si>
  <si>
    <t>7431</t>
  </si>
  <si>
    <t>7431　　機械設計業</t>
  </si>
  <si>
    <t>744　</t>
  </si>
  <si>
    <t>744　　商品・非破壊検査業</t>
  </si>
  <si>
    <t>7441</t>
  </si>
  <si>
    <t>7441　　商品検査業</t>
  </si>
  <si>
    <t>7442</t>
  </si>
  <si>
    <t>7442　　非破壊検査業</t>
  </si>
  <si>
    <t>745　</t>
  </si>
  <si>
    <t>745　　計量証明業</t>
  </si>
  <si>
    <t>7451</t>
  </si>
  <si>
    <t>7451　　一般計量証明業</t>
  </si>
  <si>
    <t>7452</t>
  </si>
  <si>
    <t>7452　　環境計量証明業</t>
  </si>
  <si>
    <t>7459</t>
  </si>
  <si>
    <t>7459　　その他の計量証明業</t>
  </si>
  <si>
    <t>746　</t>
  </si>
  <si>
    <t>746　　写真業</t>
  </si>
  <si>
    <t>7461</t>
  </si>
  <si>
    <t>7461　　写真業（商業写真業を除く）</t>
  </si>
  <si>
    <t>7462</t>
  </si>
  <si>
    <t>7462　　商業写真業</t>
  </si>
  <si>
    <t>749　</t>
  </si>
  <si>
    <t>749　　その他の技術サービス業</t>
  </si>
  <si>
    <t>7499</t>
  </si>
  <si>
    <t>7499　　その他の技術サービス業</t>
  </si>
  <si>
    <t>750　</t>
  </si>
  <si>
    <t>M：宿泊業，飲食サービス業</t>
  </si>
  <si>
    <t>75：宿泊業</t>
  </si>
  <si>
    <t>750　　管理，補助的経済活動を行う事業所（75宿泊業）</t>
  </si>
  <si>
    <t>7500</t>
  </si>
  <si>
    <t>7500　　主として管理事務を行う本社等</t>
  </si>
  <si>
    <t>7509</t>
  </si>
  <si>
    <t>7509　　その他の管理，補助的経済活動を行う事業所</t>
  </si>
  <si>
    <t>751　</t>
  </si>
  <si>
    <t>751　　旅館，ホテル</t>
  </si>
  <si>
    <t>7511</t>
  </si>
  <si>
    <t>7511　　旅館，ホテル</t>
  </si>
  <si>
    <t>752　</t>
  </si>
  <si>
    <t>752　　簡易宿所</t>
  </si>
  <si>
    <t>7521</t>
  </si>
  <si>
    <t>7521　　簡易宿所</t>
  </si>
  <si>
    <t>753　</t>
  </si>
  <si>
    <t>753　　下宿業</t>
  </si>
  <si>
    <t>7531</t>
  </si>
  <si>
    <t>7531　　下宿業</t>
  </si>
  <si>
    <t>759　</t>
  </si>
  <si>
    <t>759　　その他の宿泊業</t>
  </si>
  <si>
    <t>7591</t>
  </si>
  <si>
    <t>7591　　会社・団体の宿泊所</t>
  </si>
  <si>
    <t>7592</t>
  </si>
  <si>
    <t>7592　　リゾートクラブ</t>
  </si>
  <si>
    <t>7599</t>
  </si>
  <si>
    <t>7599　　他に分類されない宿泊業</t>
  </si>
  <si>
    <t>760　</t>
  </si>
  <si>
    <t>76：飲食店</t>
  </si>
  <si>
    <t>760　　管理，補助的経済活動を行う事業所（76飲食店）</t>
  </si>
  <si>
    <t>7600</t>
  </si>
  <si>
    <t>7600　　主として管理事務を行う本社等</t>
  </si>
  <si>
    <t>7609</t>
  </si>
  <si>
    <t>7609　　その他の管理，補助的経済活動を行う事業所</t>
  </si>
  <si>
    <t>761　</t>
  </si>
  <si>
    <t>761　　食堂，レストラン（専門料理店を除く）</t>
  </si>
  <si>
    <t>7611</t>
  </si>
  <si>
    <t>7611　　食堂，レストラン（専門料理店を除く）</t>
  </si>
  <si>
    <t>762　</t>
  </si>
  <si>
    <t>762　　専門料理店</t>
  </si>
  <si>
    <t>7621</t>
  </si>
  <si>
    <t>7621　　日本料理店</t>
  </si>
  <si>
    <t>7622</t>
  </si>
  <si>
    <t>7622　　料亭</t>
  </si>
  <si>
    <t>7623</t>
  </si>
  <si>
    <t>7623　　中華料理店</t>
  </si>
  <si>
    <t>7624</t>
  </si>
  <si>
    <t>7624　　ラーメン店</t>
  </si>
  <si>
    <t>7625</t>
  </si>
  <si>
    <t>7625　　焼肉店</t>
  </si>
  <si>
    <t>7629</t>
  </si>
  <si>
    <t>7629　　その他の専門料理店</t>
  </si>
  <si>
    <t>763　</t>
  </si>
  <si>
    <t>763　　そば・うどん店</t>
  </si>
  <si>
    <t>7631</t>
  </si>
  <si>
    <t>7631　　そば・うどん店</t>
  </si>
  <si>
    <t>764　</t>
  </si>
  <si>
    <t>764　　すし店</t>
  </si>
  <si>
    <t>7641</t>
  </si>
  <si>
    <t>7641　　すし店</t>
  </si>
  <si>
    <t>765　</t>
  </si>
  <si>
    <t>765　　酒場，ビヤホール</t>
  </si>
  <si>
    <t>7651</t>
  </si>
  <si>
    <t>7651　　酒場，ビヤホール</t>
  </si>
  <si>
    <t>766　</t>
  </si>
  <si>
    <t>766　　バー，キャバレー，ナイトクラブ</t>
  </si>
  <si>
    <t>7661</t>
  </si>
  <si>
    <t>7661　　バー，キャバレー，ナイトクラブ</t>
  </si>
  <si>
    <t>767　</t>
  </si>
  <si>
    <t>767　　喫茶店</t>
  </si>
  <si>
    <t>7671</t>
  </si>
  <si>
    <t>7671　　喫茶店</t>
  </si>
  <si>
    <t>769　</t>
  </si>
  <si>
    <t>769　　その他の飲食店</t>
  </si>
  <si>
    <t>7691</t>
  </si>
  <si>
    <t>7691　　ハンバーガー店</t>
  </si>
  <si>
    <t>7692</t>
  </si>
  <si>
    <t>7692　　お好み焼・焼きそば・たこ焼店</t>
  </si>
  <si>
    <t>7699</t>
  </si>
  <si>
    <t>7699　　他に分類されない飲食店</t>
  </si>
  <si>
    <t>770　</t>
  </si>
  <si>
    <t>77：持ち帰り・配達飲食サービス業</t>
  </si>
  <si>
    <t>770　　管理，補助的経済活動を行う事業所（77持ち帰り・配達飲食サービス業）</t>
  </si>
  <si>
    <t>7700</t>
  </si>
  <si>
    <t>7700　　主として管理事務を行う本社等</t>
  </si>
  <si>
    <t>7709</t>
  </si>
  <si>
    <t>7709　　その他の管理，補助的経済活動を行う事業所</t>
  </si>
  <si>
    <t>771　</t>
  </si>
  <si>
    <t>771　　持ち帰り飲食サービス業</t>
  </si>
  <si>
    <t>7711</t>
  </si>
  <si>
    <t>7711　　持ち帰り飲食サービス業</t>
  </si>
  <si>
    <t>772　</t>
  </si>
  <si>
    <t>772　　配達飲食サービス業</t>
  </si>
  <si>
    <t>7721</t>
  </si>
  <si>
    <t>7721　　配達飲食サービス業</t>
  </si>
  <si>
    <t>780　</t>
  </si>
  <si>
    <t>N：生活関連サービス業，娯楽業</t>
  </si>
  <si>
    <t>78：洗濯・理容・美容・浴場業</t>
  </si>
  <si>
    <t>780　　管理，補助的経済活動を行う事業所（78洗濯・理容・美容・浴場業）</t>
  </si>
  <si>
    <t>7800</t>
  </si>
  <si>
    <t>7800　　主として管理事務を行う本社等</t>
  </si>
  <si>
    <t>7809</t>
  </si>
  <si>
    <t>7809　　その他の管理，補助的経済活動を行う事業所</t>
  </si>
  <si>
    <t>781　</t>
  </si>
  <si>
    <t>781　　洗濯業</t>
  </si>
  <si>
    <t>7811</t>
  </si>
  <si>
    <t>7811　　普通洗濯業</t>
  </si>
  <si>
    <t>7812</t>
  </si>
  <si>
    <t>7812　　洗濯物取次業</t>
  </si>
  <si>
    <t>7813</t>
  </si>
  <si>
    <t>7813　　リネンサプライ業</t>
  </si>
  <si>
    <t>782　</t>
  </si>
  <si>
    <t>782　　理容業</t>
  </si>
  <si>
    <t>7821</t>
  </si>
  <si>
    <t>7821　　理容業</t>
  </si>
  <si>
    <t>783　</t>
  </si>
  <si>
    <t>783　　美容業</t>
  </si>
  <si>
    <t>7831</t>
  </si>
  <si>
    <t>7831　　美容業</t>
  </si>
  <si>
    <t>784　</t>
  </si>
  <si>
    <t>784　　一般公衆浴場業</t>
  </si>
  <si>
    <t>7841</t>
  </si>
  <si>
    <t>7841　　一般公衆浴場業</t>
  </si>
  <si>
    <t>785　</t>
  </si>
  <si>
    <t>785　　その他の公衆浴場業</t>
  </si>
  <si>
    <t>7851</t>
  </si>
  <si>
    <t>7851　　その他の公衆浴場業</t>
  </si>
  <si>
    <t>789　</t>
  </si>
  <si>
    <t>789　　その他の洗濯・理容・美容・浴場業</t>
  </si>
  <si>
    <t>7891</t>
  </si>
  <si>
    <t>7891　　洗張・染物業</t>
  </si>
  <si>
    <t>7892</t>
  </si>
  <si>
    <t>7892　　エステティック業</t>
  </si>
  <si>
    <t>7893</t>
  </si>
  <si>
    <t>7893　　リラクゼーション業(手技を用いるもの)</t>
  </si>
  <si>
    <t>7894</t>
  </si>
  <si>
    <t>7894　　ネイルサービス業</t>
  </si>
  <si>
    <t>7899</t>
  </si>
  <si>
    <t>7899　　他に分類されない洗濯・理容・美容・浴場業</t>
  </si>
  <si>
    <t>790　</t>
  </si>
  <si>
    <t>79：その他の生活関連サービス業</t>
  </si>
  <si>
    <t>790　　管理，補助的経済活動を行う事業所（79その他の生活関連サービス業）</t>
  </si>
  <si>
    <t>7900</t>
  </si>
  <si>
    <t>7900　　主として管理事務を行う本社等</t>
  </si>
  <si>
    <t>7909</t>
  </si>
  <si>
    <t>7909　　その他の管理，補助的経済活動を行う事業所</t>
  </si>
  <si>
    <t>791　</t>
  </si>
  <si>
    <t>791　　旅行業</t>
  </si>
  <si>
    <t>7911</t>
  </si>
  <si>
    <t>7911　　旅行業(旅行業者代理業を除く)</t>
  </si>
  <si>
    <t>7912</t>
  </si>
  <si>
    <t>7912　　旅行業者代理業</t>
  </si>
  <si>
    <t>792　</t>
  </si>
  <si>
    <t>792　　家事サービス業</t>
  </si>
  <si>
    <t>7921</t>
  </si>
  <si>
    <t>7921　　家事サービス業（住込みのもの）</t>
  </si>
  <si>
    <t>7922</t>
  </si>
  <si>
    <t>7922　　家事サービス業（住込みでないもの）</t>
  </si>
  <si>
    <t>793　</t>
  </si>
  <si>
    <t>793　　衣服裁縫修理業</t>
  </si>
  <si>
    <t>7931</t>
  </si>
  <si>
    <t>7931　　衣服裁縫修理業</t>
  </si>
  <si>
    <t>794　</t>
  </si>
  <si>
    <t>794　　物品預り業</t>
  </si>
  <si>
    <t>7941</t>
  </si>
  <si>
    <t>7941　　物品預り業</t>
  </si>
  <si>
    <t>795　</t>
  </si>
  <si>
    <t>795　　火葬・墓地管理業</t>
  </si>
  <si>
    <t>7951</t>
  </si>
  <si>
    <t>7951　　火葬業</t>
  </si>
  <si>
    <t>7952</t>
  </si>
  <si>
    <t>7952　　墓地管理業</t>
  </si>
  <si>
    <t>796　</t>
  </si>
  <si>
    <t>796　　冠婚葬祭業</t>
  </si>
  <si>
    <t>7961</t>
  </si>
  <si>
    <t>7961　　葬儀業</t>
  </si>
  <si>
    <t>7962</t>
  </si>
  <si>
    <t>7962　　結婚式場業</t>
  </si>
  <si>
    <t>7963</t>
  </si>
  <si>
    <t>7963　　冠婚葬祭互助会</t>
  </si>
  <si>
    <t>799　</t>
  </si>
  <si>
    <t>799　　他に分類されない生活関連サービス業</t>
  </si>
  <si>
    <t>7991</t>
  </si>
  <si>
    <t>7991　　食品賃加工業</t>
  </si>
  <si>
    <t>7992</t>
  </si>
  <si>
    <t>7992　　結婚相談業，結婚式場紹介業</t>
  </si>
  <si>
    <t>7993</t>
  </si>
  <si>
    <t>7993　　写真プリント，現像・焼付業</t>
  </si>
  <si>
    <t>7999</t>
  </si>
  <si>
    <t>7999　　他に分類されないその他の生活関連サービス業</t>
  </si>
  <si>
    <t>800　</t>
  </si>
  <si>
    <t>80：娯楽業</t>
  </si>
  <si>
    <t>800　　管理，補助的経済活動を行う事業所（80娯楽業）</t>
  </si>
  <si>
    <t>8000</t>
  </si>
  <si>
    <t>8000　　主として管理事務を行う本社等</t>
  </si>
  <si>
    <t>8009</t>
  </si>
  <si>
    <t>8009　　その他の管理，補助的経済活動を行う事業所</t>
  </si>
  <si>
    <t>801　</t>
  </si>
  <si>
    <t>801　　映画館</t>
  </si>
  <si>
    <t>8011</t>
  </si>
  <si>
    <t>8011　　映画館</t>
  </si>
  <si>
    <t>802　</t>
  </si>
  <si>
    <t>802　　興行場（別掲を除く），興行団</t>
  </si>
  <si>
    <t>8021</t>
  </si>
  <si>
    <t>8021　　劇場</t>
  </si>
  <si>
    <t>8022</t>
  </si>
  <si>
    <t>8022　　興行場</t>
  </si>
  <si>
    <t>8023</t>
  </si>
  <si>
    <t>8023　　劇団</t>
  </si>
  <si>
    <t>8024</t>
  </si>
  <si>
    <t>8024　　楽団，舞踏団</t>
  </si>
  <si>
    <t>8025</t>
  </si>
  <si>
    <t>8025　　演芸・スポーツ等興行団</t>
  </si>
  <si>
    <t>803　</t>
  </si>
  <si>
    <t>803　　競輪・競馬等の競走場，競技団</t>
  </si>
  <si>
    <t>8031</t>
  </si>
  <si>
    <t>8031　　競輪場</t>
  </si>
  <si>
    <t>8032</t>
  </si>
  <si>
    <t>8032　　競馬場</t>
  </si>
  <si>
    <t>8033</t>
  </si>
  <si>
    <t>8033　　自動車・モータボートの競走場</t>
  </si>
  <si>
    <t>8034</t>
  </si>
  <si>
    <t>8034　　競輪競技団</t>
  </si>
  <si>
    <t>8035</t>
  </si>
  <si>
    <t>8035　　競馬競技団</t>
  </si>
  <si>
    <t>8036</t>
  </si>
  <si>
    <t>8036　　自動車・モータボートの競技団</t>
  </si>
  <si>
    <t>804　</t>
  </si>
  <si>
    <t>804　　スポーツ施設提供業</t>
  </si>
  <si>
    <t>8041</t>
  </si>
  <si>
    <t>8041　　スポーツ施設提供業（別掲を除く）</t>
  </si>
  <si>
    <t>8042</t>
  </si>
  <si>
    <t>8042　　体育館</t>
  </si>
  <si>
    <t>8043</t>
  </si>
  <si>
    <t>8043　　ゴルフ場</t>
  </si>
  <si>
    <t>8044</t>
  </si>
  <si>
    <t>8044　　ゴルフ練習場</t>
  </si>
  <si>
    <t>8045</t>
  </si>
  <si>
    <t>8045　　ボウリング場</t>
  </si>
  <si>
    <t>8046</t>
  </si>
  <si>
    <t>8046　　テニス場</t>
  </si>
  <si>
    <t>8047</t>
  </si>
  <si>
    <t>8047　　バッティング・テニス練習場</t>
  </si>
  <si>
    <t>8048</t>
  </si>
  <si>
    <t>8048　　フィットネスクラブ</t>
  </si>
  <si>
    <t>805　</t>
  </si>
  <si>
    <t>805　　公園，遊園地</t>
  </si>
  <si>
    <t>8051</t>
  </si>
  <si>
    <t>8051　　公園</t>
  </si>
  <si>
    <t>8052</t>
  </si>
  <si>
    <t>8052　　遊園地（テーマパークを除く）</t>
  </si>
  <si>
    <t>8053</t>
  </si>
  <si>
    <t>8053　　テーマパーク</t>
  </si>
  <si>
    <t>806　</t>
  </si>
  <si>
    <t>806　　遊戯場</t>
  </si>
  <si>
    <t>8061</t>
  </si>
  <si>
    <t>8061　　ビリヤード場</t>
  </si>
  <si>
    <t>8062</t>
  </si>
  <si>
    <t>8062　　囲碁・将棋所</t>
  </si>
  <si>
    <t>8063</t>
  </si>
  <si>
    <t>8063　　マージャンクラブ</t>
  </si>
  <si>
    <t>8064</t>
  </si>
  <si>
    <t>8064　　パチンコホール</t>
  </si>
  <si>
    <t>8065</t>
  </si>
  <si>
    <t>8065　　ゲームセンター</t>
  </si>
  <si>
    <t>8069</t>
  </si>
  <si>
    <t>8069　　その他の遊戯場</t>
  </si>
  <si>
    <t>809　</t>
  </si>
  <si>
    <t>809　　その他の娯楽業</t>
  </si>
  <si>
    <t>8091</t>
  </si>
  <si>
    <t>8091　　ダンスホール</t>
  </si>
  <si>
    <t>8092</t>
  </si>
  <si>
    <t>8092　　マリーナ業</t>
  </si>
  <si>
    <t>8093</t>
  </si>
  <si>
    <t>8093　　遊漁船業</t>
  </si>
  <si>
    <t>8094</t>
  </si>
  <si>
    <t>8094　　芸ぎ業</t>
  </si>
  <si>
    <t>8095</t>
  </si>
  <si>
    <t>8095　　カラオケボックス業</t>
  </si>
  <si>
    <t>8096</t>
  </si>
  <si>
    <t>8096　　娯楽に附帯するサービス業</t>
  </si>
  <si>
    <t>8099</t>
  </si>
  <si>
    <t>8099　　他に分類されない娯楽業</t>
  </si>
  <si>
    <t>O：教育，学習支援業</t>
  </si>
  <si>
    <t>810　</t>
  </si>
  <si>
    <t>81：学校教育</t>
  </si>
  <si>
    <t>810　　管理，補助的経済活動を行う事業所（81学校教育）</t>
  </si>
  <si>
    <t>8101</t>
  </si>
  <si>
    <t>8101　　管理，補助的経済活動を行う事業所</t>
  </si>
  <si>
    <t>811　</t>
  </si>
  <si>
    <t>811　　幼稚園</t>
  </si>
  <si>
    <t>8111</t>
  </si>
  <si>
    <t>8111　　幼稚園</t>
  </si>
  <si>
    <t>812　</t>
  </si>
  <si>
    <t>812　　小学校</t>
  </si>
  <si>
    <t>8121</t>
  </si>
  <si>
    <t>8121　　小学校</t>
  </si>
  <si>
    <t>813　</t>
  </si>
  <si>
    <t>813　　中学校</t>
  </si>
  <si>
    <t>8131</t>
  </si>
  <si>
    <t>8131　　中学校</t>
  </si>
  <si>
    <t>814　</t>
  </si>
  <si>
    <t>814　　高等学校，中等教育学校</t>
  </si>
  <si>
    <t>8141</t>
  </si>
  <si>
    <t>8141　　高等学校</t>
  </si>
  <si>
    <t>8142</t>
  </si>
  <si>
    <t>8142　　中等教育学校</t>
  </si>
  <si>
    <t>815　</t>
  </si>
  <si>
    <t>815　　特別支援学校</t>
  </si>
  <si>
    <t>8151</t>
  </si>
  <si>
    <t>8151　　特別支援学校</t>
  </si>
  <si>
    <t>816　</t>
  </si>
  <si>
    <t>816　　高等教育機関</t>
  </si>
  <si>
    <t>8161</t>
  </si>
  <si>
    <t>8161　　大学</t>
  </si>
  <si>
    <t>8162</t>
  </si>
  <si>
    <t>8162　　短期大学</t>
  </si>
  <si>
    <t>8163</t>
  </si>
  <si>
    <t>8163　　高等専門学校</t>
  </si>
  <si>
    <t>817　</t>
  </si>
  <si>
    <t>817　　専修学校，各種学校</t>
  </si>
  <si>
    <t>8171</t>
  </si>
  <si>
    <t>8171　　専修学校</t>
  </si>
  <si>
    <t>8172</t>
  </si>
  <si>
    <t>8172　　各種学校</t>
  </si>
  <si>
    <t>818　</t>
  </si>
  <si>
    <t>818　　学校教育支援機関</t>
  </si>
  <si>
    <t>8181</t>
  </si>
  <si>
    <t>8181　　学校教育支援機関</t>
  </si>
  <si>
    <t>819　</t>
  </si>
  <si>
    <t>819　　幼保連携型認定こども園</t>
  </si>
  <si>
    <t>8191</t>
  </si>
  <si>
    <t>8191　　幼保連携型認定こども園</t>
  </si>
  <si>
    <t>820　</t>
  </si>
  <si>
    <t>82：その他の教育，学習支援業</t>
  </si>
  <si>
    <t>820　　管理，補助的経済活動を行う事業所（82その他の教育，学習支援業）</t>
  </si>
  <si>
    <t>8200</t>
  </si>
  <si>
    <t>8200　　主として管理事務を行う本社等</t>
  </si>
  <si>
    <t>8209</t>
  </si>
  <si>
    <t>8209　　その他の管理，補助的経済活動を行う事業所</t>
  </si>
  <si>
    <t>821　</t>
  </si>
  <si>
    <t>821　　社会教育</t>
  </si>
  <si>
    <t>8211</t>
  </si>
  <si>
    <t>8211　　公民館</t>
  </si>
  <si>
    <t>8212</t>
  </si>
  <si>
    <t>8212　　図書館</t>
  </si>
  <si>
    <t>8213</t>
  </si>
  <si>
    <t>8213　　博物館，美術館</t>
  </si>
  <si>
    <t>8214</t>
  </si>
  <si>
    <t>8214　　動物園，植物園，水族館</t>
  </si>
  <si>
    <t>8215</t>
  </si>
  <si>
    <t>8215　　青少年教育施設</t>
  </si>
  <si>
    <t>8216</t>
  </si>
  <si>
    <t>8216　　社会通信教育</t>
  </si>
  <si>
    <t>8219</t>
  </si>
  <si>
    <t>8219　　その他の社会教育</t>
  </si>
  <si>
    <t>822　</t>
  </si>
  <si>
    <t>822　　職業・教育支援施設</t>
  </si>
  <si>
    <t>8221</t>
  </si>
  <si>
    <t>8221　　職員教育施設・支援業</t>
  </si>
  <si>
    <t>8222</t>
  </si>
  <si>
    <t>8222　　職業訓練施設</t>
  </si>
  <si>
    <t>8229</t>
  </si>
  <si>
    <t>8229　　その他の職業・教育支援施設</t>
  </si>
  <si>
    <t>823　</t>
  </si>
  <si>
    <t>823　　学習塾</t>
  </si>
  <si>
    <t>8231</t>
  </si>
  <si>
    <t>8231　　学習塾</t>
  </si>
  <si>
    <t>824　</t>
  </si>
  <si>
    <t>824　　教養・技能教授業</t>
  </si>
  <si>
    <t>8241</t>
  </si>
  <si>
    <t>8241　　音楽教授業</t>
  </si>
  <si>
    <t>8242</t>
  </si>
  <si>
    <t>8242　　書道教授業</t>
  </si>
  <si>
    <t>8243</t>
  </si>
  <si>
    <t>8243　　生花・茶道教授業</t>
  </si>
  <si>
    <t>8244</t>
  </si>
  <si>
    <t>8244　　そろばん教授業</t>
  </si>
  <si>
    <t>8245</t>
  </si>
  <si>
    <t>8245　　外国語会話教授業</t>
  </si>
  <si>
    <t>8246</t>
  </si>
  <si>
    <t>8246　　スポーツ・健康教授業</t>
  </si>
  <si>
    <t>8249</t>
  </si>
  <si>
    <t>8249　　その他の教養・技能教授業</t>
  </si>
  <si>
    <t>829　</t>
  </si>
  <si>
    <t>829　　他に分類されない教育，学習支援業</t>
  </si>
  <si>
    <t>8299</t>
  </si>
  <si>
    <t>8299　　他に分類されない教育，学習支援業</t>
  </si>
  <si>
    <t>830　</t>
  </si>
  <si>
    <t>P：医療，福祉</t>
  </si>
  <si>
    <t>83：医療業</t>
  </si>
  <si>
    <t>830　　管理，補助的経済活動を行う事業所（83医療業）</t>
  </si>
  <si>
    <t>8300</t>
  </si>
  <si>
    <t>8300　　主として管理事務を行う本社等</t>
  </si>
  <si>
    <t>8309</t>
  </si>
  <si>
    <t>8309　　その他の管理，補助的経済活動を行う事業所</t>
  </si>
  <si>
    <t>831　</t>
  </si>
  <si>
    <t>831　　病院</t>
  </si>
  <si>
    <t>8311</t>
  </si>
  <si>
    <t>8311　　一般病院</t>
  </si>
  <si>
    <t>8312</t>
  </si>
  <si>
    <t>8312　　精神科病院</t>
  </si>
  <si>
    <t>832　</t>
  </si>
  <si>
    <t>832　　一般診療所</t>
  </si>
  <si>
    <t>8321</t>
  </si>
  <si>
    <t>8321　　有床診療所</t>
  </si>
  <si>
    <t>8322</t>
  </si>
  <si>
    <t>8322　　無床診療所</t>
  </si>
  <si>
    <t>833　</t>
  </si>
  <si>
    <t>833　　歯科診療所</t>
  </si>
  <si>
    <t>8331</t>
  </si>
  <si>
    <t>8331　　歯科診療所</t>
  </si>
  <si>
    <t>834　</t>
  </si>
  <si>
    <t>834　　助産・看護業</t>
  </si>
  <si>
    <t>8341</t>
  </si>
  <si>
    <t>8341　　助産所</t>
  </si>
  <si>
    <t>8342</t>
  </si>
  <si>
    <t>8342　　看護業</t>
  </si>
  <si>
    <t>835　</t>
  </si>
  <si>
    <t>835　　療術業</t>
  </si>
  <si>
    <t>8351</t>
  </si>
  <si>
    <t>8351　　あん摩マッサージ指圧師・はり師・きゅう師・柔道整復師の施術所</t>
  </si>
  <si>
    <t>8359</t>
  </si>
  <si>
    <t>8359　　その他の療術業</t>
  </si>
  <si>
    <t>836　</t>
  </si>
  <si>
    <t>836　　医療に附帯するサービス業</t>
  </si>
  <si>
    <t>8361</t>
  </si>
  <si>
    <t>8361　　歯科技工所</t>
  </si>
  <si>
    <t>8369</t>
  </si>
  <si>
    <t>8369　　その他の医療に附帯するサービス業</t>
  </si>
  <si>
    <t>840　</t>
  </si>
  <si>
    <t>84：保健衛生</t>
  </si>
  <si>
    <t>840　　管理，補助的経済活動を行う事業所（84保健衛生）</t>
  </si>
  <si>
    <t>8400</t>
  </si>
  <si>
    <t>8400　　主として管理事務を行う本社等</t>
  </si>
  <si>
    <t>8409</t>
  </si>
  <si>
    <t>8409　　その他の管理，補助的経済活動を行う事業所</t>
  </si>
  <si>
    <t>841　</t>
  </si>
  <si>
    <t>841　　保健所</t>
  </si>
  <si>
    <t>8411</t>
  </si>
  <si>
    <t>8411　　保健所</t>
  </si>
  <si>
    <t>842　</t>
  </si>
  <si>
    <t>842　　健康相談施設</t>
  </si>
  <si>
    <t>8421</t>
  </si>
  <si>
    <t>8421　　結核健康相談施設</t>
  </si>
  <si>
    <t>8422</t>
  </si>
  <si>
    <t>8422　　精神保健相談施設</t>
  </si>
  <si>
    <t>8423</t>
  </si>
  <si>
    <t>8423　　母子健康相談施設</t>
  </si>
  <si>
    <t>8429</t>
  </si>
  <si>
    <t>8429　　その他の健康相談施設</t>
  </si>
  <si>
    <t>849　</t>
  </si>
  <si>
    <t>849　　その他の保健衛生</t>
  </si>
  <si>
    <t>8491</t>
  </si>
  <si>
    <t>8491　　検疫所（動物検疫所，植物防疫所を除く）</t>
  </si>
  <si>
    <t>8492</t>
  </si>
  <si>
    <t>8492　　検査業</t>
  </si>
  <si>
    <t>8493</t>
  </si>
  <si>
    <t>8493　　消毒業</t>
  </si>
  <si>
    <t>8499</t>
  </si>
  <si>
    <t>8499　　他に分類されない保健衛生</t>
  </si>
  <si>
    <t>850　</t>
  </si>
  <si>
    <t>85：社会保険・社会福祉・介護事業</t>
  </si>
  <si>
    <t>850　　管理，補助的経済活動を行う事業所（85社会保険・社会福祉・介護事業）</t>
  </si>
  <si>
    <t>8500</t>
  </si>
  <si>
    <t>8500　　主として管理事務を行う本社等</t>
  </si>
  <si>
    <t>8509</t>
  </si>
  <si>
    <t>8509　　その他の管理，補助的経済活動を行う事業所</t>
  </si>
  <si>
    <t>851　</t>
  </si>
  <si>
    <t>851　　社会保険事業団体</t>
  </si>
  <si>
    <t>8511</t>
  </si>
  <si>
    <t>8511　　社会保険事業団体</t>
  </si>
  <si>
    <t>852　</t>
  </si>
  <si>
    <t>852　　福祉事務所</t>
  </si>
  <si>
    <t>8521</t>
  </si>
  <si>
    <t>8521　　福祉事務所</t>
  </si>
  <si>
    <t>853　</t>
  </si>
  <si>
    <t>853　　児童福祉事業</t>
  </si>
  <si>
    <t>8531</t>
  </si>
  <si>
    <t>8531　　保育所</t>
  </si>
  <si>
    <t>8539</t>
  </si>
  <si>
    <t>8539　　その他の児童福祉事業</t>
  </si>
  <si>
    <t>854　</t>
  </si>
  <si>
    <t>854　　老人福祉・介護事業</t>
  </si>
  <si>
    <t>8541</t>
  </si>
  <si>
    <t>8541　　特別養護老人ホーム</t>
  </si>
  <si>
    <t>8542</t>
  </si>
  <si>
    <t>8542　　介護老人保健施設</t>
  </si>
  <si>
    <t>8543</t>
  </si>
  <si>
    <t>8543　　通所・短期入所介護事業</t>
  </si>
  <si>
    <t>8544</t>
  </si>
  <si>
    <t>8544　　訪問介護事業</t>
  </si>
  <si>
    <t>8545</t>
  </si>
  <si>
    <t>8545　　認知症老人グループホーム</t>
  </si>
  <si>
    <t>8546</t>
  </si>
  <si>
    <t>8546　　有料老人ホーム</t>
  </si>
  <si>
    <t>8549</t>
  </si>
  <si>
    <t>8549　　その他の老人福祉・介護事業</t>
  </si>
  <si>
    <t>855　</t>
  </si>
  <si>
    <t>855　　障害者福祉事業</t>
  </si>
  <si>
    <t>8551</t>
  </si>
  <si>
    <t>8551　　居住支援事業</t>
  </si>
  <si>
    <t>8559</t>
  </si>
  <si>
    <t>8559　　その他の障害者福祉事業</t>
  </si>
  <si>
    <t>859　</t>
  </si>
  <si>
    <t>859　　その他の社会保険・社会福祉・介護事業</t>
  </si>
  <si>
    <t>8591</t>
  </si>
  <si>
    <t>8591　　更生保護事業</t>
  </si>
  <si>
    <t>8599</t>
  </si>
  <si>
    <t>8599　　他に分類されない社会保険・社会福祉・介護事業</t>
  </si>
  <si>
    <t>860　</t>
  </si>
  <si>
    <t>Q：複合サービス事業</t>
  </si>
  <si>
    <t>86：郵便局</t>
  </si>
  <si>
    <t>860　　管理，補助的経済活動を行う事業所（86郵便局）</t>
  </si>
  <si>
    <t>8601</t>
  </si>
  <si>
    <t>8601　　管理，補助的経済活動を行う事業所</t>
  </si>
  <si>
    <t>861　</t>
  </si>
  <si>
    <t>861　　郵便局</t>
  </si>
  <si>
    <t>8611</t>
  </si>
  <si>
    <t>8611　　郵便局</t>
  </si>
  <si>
    <t>862　</t>
  </si>
  <si>
    <t>862　　郵便局受託業</t>
  </si>
  <si>
    <t>8621</t>
  </si>
  <si>
    <t>8621　　簡易郵便局</t>
  </si>
  <si>
    <t>8629</t>
  </si>
  <si>
    <t>8629　　その他の郵便局受託業</t>
  </si>
  <si>
    <t>870　</t>
  </si>
  <si>
    <t>87：協同組合（他に分類されないもの）</t>
  </si>
  <si>
    <t>870　　管理，補助的経済活動を行う事業所（87協同組合）</t>
  </si>
  <si>
    <t>8701</t>
  </si>
  <si>
    <t>8701　　管理，補助的経済活動を行う事業所</t>
  </si>
  <si>
    <t>871　</t>
  </si>
  <si>
    <t>871　　農林水産業協同組合（他に分類されないもの）</t>
  </si>
  <si>
    <t>8711</t>
  </si>
  <si>
    <t>8711　　農業協同組合（他に分類されないもの）</t>
  </si>
  <si>
    <t>8712</t>
  </si>
  <si>
    <t>8712　　漁業協同組合（他に分類されないもの）</t>
  </si>
  <si>
    <t>8713</t>
  </si>
  <si>
    <t>8713　　水産加工業協同組合（他に分類されないもの）</t>
  </si>
  <si>
    <t>8714</t>
  </si>
  <si>
    <t>8714　　森林組合（他に分類されないもの）</t>
  </si>
  <si>
    <t>872　</t>
  </si>
  <si>
    <t>872　　事業協同組合（他に分類されないもの）</t>
  </si>
  <si>
    <t>8721</t>
  </si>
  <si>
    <t>8721　　事業協同組合（他に分類されないもの）</t>
  </si>
  <si>
    <t>880　</t>
  </si>
  <si>
    <t>R：サービス業（他に分類されないもの）</t>
  </si>
  <si>
    <t>88：廃棄物処理業</t>
  </si>
  <si>
    <t>880　　管理，補助的経済活動を行う事業所（88廃棄物処理業）</t>
  </si>
  <si>
    <t>8800</t>
  </si>
  <si>
    <t>8800　　主として管理事務を行う本社等</t>
  </si>
  <si>
    <t>8809</t>
  </si>
  <si>
    <t>8809　　その他の管理，補助的経済活動を行う事業所</t>
  </si>
  <si>
    <t>881　</t>
  </si>
  <si>
    <t>881　　一般廃棄物処理業</t>
  </si>
  <si>
    <t>8811</t>
  </si>
  <si>
    <t>8811　　し尿収集運搬業</t>
  </si>
  <si>
    <t>8812</t>
  </si>
  <si>
    <t>8812　　し尿処分業</t>
  </si>
  <si>
    <t>8813</t>
  </si>
  <si>
    <t>8813　　浄化槽清掃業</t>
  </si>
  <si>
    <t>8814</t>
  </si>
  <si>
    <t>8814　　浄化槽保守点検業</t>
  </si>
  <si>
    <t>8815</t>
  </si>
  <si>
    <t>8815　　ごみ収集運搬業</t>
  </si>
  <si>
    <t>8816</t>
  </si>
  <si>
    <t>8816　　ごみ処分業</t>
  </si>
  <si>
    <t>8817</t>
  </si>
  <si>
    <t>8817　　清掃事務所</t>
  </si>
  <si>
    <t>882　</t>
  </si>
  <si>
    <t>882　　産業廃棄物処理業</t>
  </si>
  <si>
    <t>8821</t>
  </si>
  <si>
    <t>8821　　産業廃棄物収集運搬業</t>
  </si>
  <si>
    <t>8822</t>
  </si>
  <si>
    <t>8822　　産業廃棄物処分業</t>
  </si>
  <si>
    <t>8823</t>
  </si>
  <si>
    <t>8823　　特別管理産業廃棄物収集運搬業</t>
  </si>
  <si>
    <t>8824</t>
  </si>
  <si>
    <t>8824　　特別管理産業廃棄物処分業</t>
  </si>
  <si>
    <t>889　</t>
  </si>
  <si>
    <t>889　　その他の廃棄物処理業</t>
  </si>
  <si>
    <t>8891</t>
  </si>
  <si>
    <t>8891　　死亡獣畜取扱業</t>
  </si>
  <si>
    <t>8899</t>
  </si>
  <si>
    <t>8899　　他に分類されない廃棄物処理業</t>
  </si>
  <si>
    <t>890　</t>
  </si>
  <si>
    <t>89：自動車整備業</t>
  </si>
  <si>
    <t>890　　管理，補助的経済活動を行う事業所（89自動車整備業）</t>
  </si>
  <si>
    <t>8901</t>
  </si>
  <si>
    <t>8901　　管理，補助的経済活動を行う事業所</t>
  </si>
  <si>
    <t>891　</t>
  </si>
  <si>
    <t>891　　自動車整備業</t>
  </si>
  <si>
    <t>8911</t>
  </si>
  <si>
    <t>8911　　自動車一般整備業</t>
  </si>
  <si>
    <t>8919</t>
  </si>
  <si>
    <t>8919　　その他の自動車整備業</t>
  </si>
  <si>
    <t>900　</t>
  </si>
  <si>
    <t>90：機械等修理業（別掲を除く）</t>
  </si>
  <si>
    <t>900　　管理，補助的経済活動を行う事業所（90機械等修理業）</t>
  </si>
  <si>
    <t>9000</t>
  </si>
  <si>
    <t>9000　　主として管理事務を行う本社等</t>
  </si>
  <si>
    <t>9009</t>
  </si>
  <si>
    <t>9009　　その他の管理，補助的経済活動を行う事業所</t>
  </si>
  <si>
    <t>901　</t>
  </si>
  <si>
    <t>901　　機械修理業（電気機械器具を除く）</t>
  </si>
  <si>
    <t>9011</t>
  </si>
  <si>
    <t>9011　　一般機械修理業（建設・鉱山機械を除く）</t>
  </si>
  <si>
    <t>9012</t>
  </si>
  <si>
    <t>9012　　建設・鉱山機械整備業</t>
  </si>
  <si>
    <t>902　</t>
  </si>
  <si>
    <t>902　　電気機械器具修理業</t>
  </si>
  <si>
    <t>9021</t>
  </si>
  <si>
    <t>9021　　電気機械器具修理業</t>
  </si>
  <si>
    <t>903　</t>
  </si>
  <si>
    <t>903　　表具業</t>
  </si>
  <si>
    <t>9031</t>
  </si>
  <si>
    <t>9031　　表具業</t>
  </si>
  <si>
    <t>909　</t>
  </si>
  <si>
    <t>909　　その他の修理業</t>
  </si>
  <si>
    <t>9091</t>
  </si>
  <si>
    <t>9091　　家具修理業</t>
  </si>
  <si>
    <t>9092</t>
  </si>
  <si>
    <t>9092　　時計修理業</t>
  </si>
  <si>
    <t>9093</t>
  </si>
  <si>
    <t>9093　　履物修理業</t>
  </si>
  <si>
    <t>9094</t>
  </si>
  <si>
    <t>9094　　かじ業</t>
  </si>
  <si>
    <t>9099</t>
  </si>
  <si>
    <t>9099　　他に分類されない修理業</t>
  </si>
  <si>
    <t>910　</t>
  </si>
  <si>
    <t>91：職業紹介・労働者派遣業</t>
  </si>
  <si>
    <t>910　　管理，補助的経済活動を行う事業所（91職業紹介・労働者派遣業）</t>
  </si>
  <si>
    <t>9100</t>
  </si>
  <si>
    <t>9100　　主として管理事務を行う本社等</t>
  </si>
  <si>
    <t>9109</t>
  </si>
  <si>
    <t>9109　　その他の管理，補助的経済活動を行う事業所</t>
  </si>
  <si>
    <t>911　</t>
  </si>
  <si>
    <t>911　　職業紹介業</t>
  </si>
  <si>
    <t>9111</t>
  </si>
  <si>
    <t>9111　　職業紹介業</t>
  </si>
  <si>
    <t>912　</t>
  </si>
  <si>
    <t>912　　労働者派遣業</t>
  </si>
  <si>
    <t>9121</t>
  </si>
  <si>
    <t>9121　　労働者派遣業</t>
  </si>
  <si>
    <t>920　</t>
  </si>
  <si>
    <t>92：その他の事業サービス業</t>
  </si>
  <si>
    <t>920　　管理，補助的経済活動を行う事業所（92その他の事業サービス業）</t>
  </si>
  <si>
    <t>9200</t>
  </si>
  <si>
    <t>9200　　主として管理事務を行う本社等</t>
  </si>
  <si>
    <t>9209</t>
  </si>
  <si>
    <t>9209　　その他の管理，補助的経済活動を行う事業所</t>
  </si>
  <si>
    <t>921　</t>
  </si>
  <si>
    <t>921　　速記・ワープロ入力・複写業</t>
  </si>
  <si>
    <t>9211</t>
  </si>
  <si>
    <t>9211　　速記・ワープロ入力業</t>
  </si>
  <si>
    <t>9212</t>
  </si>
  <si>
    <t>9212　　複写業</t>
  </si>
  <si>
    <t>922　</t>
  </si>
  <si>
    <t>922　　建物サービス業</t>
  </si>
  <si>
    <t>9221</t>
  </si>
  <si>
    <t>9221　　ビルメンテナンス業</t>
  </si>
  <si>
    <t>9229</t>
  </si>
  <si>
    <t>9229　　その他の建物サービス業</t>
  </si>
  <si>
    <t>923　</t>
  </si>
  <si>
    <t>923　　警備業</t>
  </si>
  <si>
    <t>9231</t>
  </si>
  <si>
    <t>9231　　警備業</t>
  </si>
  <si>
    <t>929　</t>
  </si>
  <si>
    <t>929　　他に分類されない事業サービス業</t>
  </si>
  <si>
    <t>9291</t>
  </si>
  <si>
    <t>9291　　ディスプレイ業</t>
  </si>
  <si>
    <t>9292</t>
  </si>
  <si>
    <t>9292　　産業用設備洗浄業</t>
  </si>
  <si>
    <t>9293</t>
  </si>
  <si>
    <t>9293　　看板書き業</t>
  </si>
  <si>
    <t>9294</t>
  </si>
  <si>
    <t>9294　　コールセンター業</t>
  </si>
  <si>
    <t>9299</t>
  </si>
  <si>
    <t>9299　　他に分類されないその他の事業サービス業</t>
  </si>
  <si>
    <t>931　</t>
  </si>
  <si>
    <t>93：政治・経済・文化団体</t>
  </si>
  <si>
    <t>931　　経済団体</t>
  </si>
  <si>
    <t>9311</t>
  </si>
  <si>
    <t>9311　　実業団体</t>
  </si>
  <si>
    <t>9312</t>
  </si>
  <si>
    <t>9312　　同業団体</t>
  </si>
  <si>
    <t>932　</t>
  </si>
  <si>
    <t>932　　労働団体</t>
  </si>
  <si>
    <t>9321</t>
  </si>
  <si>
    <t>9321　　労働団体</t>
  </si>
  <si>
    <t>933　</t>
  </si>
  <si>
    <t>933　　学術・文化団体</t>
  </si>
  <si>
    <t>9331</t>
  </si>
  <si>
    <t>9331　　学術団体</t>
  </si>
  <si>
    <t>9332</t>
  </si>
  <si>
    <t>9332　　文化団体</t>
  </si>
  <si>
    <t>934　</t>
  </si>
  <si>
    <t>934　　政治団体</t>
  </si>
  <si>
    <t>9341</t>
  </si>
  <si>
    <t>9341　　政治団体</t>
  </si>
  <si>
    <t>939　</t>
  </si>
  <si>
    <t>939　　他に分類されない非営利的団体</t>
  </si>
  <si>
    <t>9399</t>
  </si>
  <si>
    <t>9399　　他に分類されない非営利的団体</t>
  </si>
  <si>
    <t>941　</t>
  </si>
  <si>
    <t>94：宗教</t>
  </si>
  <si>
    <t>941　　神道系宗教</t>
  </si>
  <si>
    <t>9411</t>
  </si>
  <si>
    <t>9411　　神社，神道教会</t>
  </si>
  <si>
    <t>9412</t>
  </si>
  <si>
    <t>9412　　教派事務所</t>
  </si>
  <si>
    <t>942　</t>
  </si>
  <si>
    <t>942　　仏教系宗教</t>
  </si>
  <si>
    <t>9421</t>
  </si>
  <si>
    <t>9421　　寺院，仏教教会</t>
  </si>
  <si>
    <t>9422</t>
  </si>
  <si>
    <t>9422　　宗派事務所</t>
  </si>
  <si>
    <t>943　</t>
  </si>
  <si>
    <t>943　　キリスト教系宗教</t>
  </si>
  <si>
    <t>9431</t>
  </si>
  <si>
    <t>9431　　キリスト教教会，修道院</t>
  </si>
  <si>
    <t>9432</t>
  </si>
  <si>
    <t>9432　　教団事務所</t>
  </si>
  <si>
    <t>949　</t>
  </si>
  <si>
    <t>949　　その他の宗教</t>
  </si>
  <si>
    <t>9491</t>
  </si>
  <si>
    <t>9491　　その他の宗教の教会</t>
  </si>
  <si>
    <t>9499</t>
  </si>
  <si>
    <t>9499　　その他の宗教の教団事務所</t>
  </si>
  <si>
    <t>950　</t>
  </si>
  <si>
    <t>95：その他のサービス業</t>
  </si>
  <si>
    <t>950　　管理，補助的経済活動を行う事業所（95その他のサービス業）</t>
  </si>
  <si>
    <t>9501</t>
  </si>
  <si>
    <t>9501　　管理，補助的経済活動を行う事業所</t>
  </si>
  <si>
    <t>951　</t>
  </si>
  <si>
    <t>951　　集会場</t>
  </si>
  <si>
    <t>9511</t>
  </si>
  <si>
    <t>9511　　集会場</t>
  </si>
  <si>
    <t>952　</t>
  </si>
  <si>
    <t>952　　と畜場</t>
  </si>
  <si>
    <t>9521</t>
  </si>
  <si>
    <t>9521　　と畜場</t>
  </si>
  <si>
    <t>959　</t>
  </si>
  <si>
    <t>959　　他に分類されないサービス業</t>
  </si>
  <si>
    <t>9599</t>
  </si>
  <si>
    <t>9599　　他に分類されないサービス業</t>
  </si>
  <si>
    <t>961　</t>
  </si>
  <si>
    <t>96：外国公務</t>
  </si>
  <si>
    <t>961　　外国公館</t>
  </si>
  <si>
    <t>9611</t>
  </si>
  <si>
    <t>9611　　外国公館</t>
  </si>
  <si>
    <t>969　</t>
  </si>
  <si>
    <t>969　　その他の外国公務</t>
  </si>
  <si>
    <t>9699</t>
  </si>
  <si>
    <t>9699　　その他の外国公務</t>
  </si>
  <si>
    <t>971　</t>
  </si>
  <si>
    <t>S：公務（他に分類されるものを除く）</t>
  </si>
  <si>
    <t>97：国家公務</t>
  </si>
  <si>
    <t>971　　立法機関</t>
  </si>
  <si>
    <t>9711</t>
  </si>
  <si>
    <t>9711　　立法機関</t>
  </si>
  <si>
    <t>972　</t>
  </si>
  <si>
    <t>972　　司法機関</t>
  </si>
  <si>
    <t>9721</t>
  </si>
  <si>
    <t>9721　　司法機関</t>
  </si>
  <si>
    <t>973　</t>
  </si>
  <si>
    <t>973　　行政機関</t>
  </si>
  <si>
    <t>9731</t>
  </si>
  <si>
    <t>9731　　行政機関</t>
  </si>
  <si>
    <t>981　</t>
  </si>
  <si>
    <t>98：地方公務</t>
  </si>
  <si>
    <t>981　　都道府県機関</t>
  </si>
  <si>
    <t>9811</t>
  </si>
  <si>
    <t>9811　　都道府県機関</t>
  </si>
  <si>
    <t>982　</t>
  </si>
  <si>
    <t>982　　市町村機関</t>
  </si>
  <si>
    <t>9821</t>
  </si>
  <si>
    <t>9821　　市町村機関</t>
  </si>
  <si>
    <t>999　</t>
  </si>
  <si>
    <t>T：分類不能の産業</t>
  </si>
  <si>
    <t>99：分類不能の産業</t>
  </si>
  <si>
    <t>999　分類不能の産業</t>
  </si>
  <si>
    <t>9999</t>
  </si>
  <si>
    <t>9999　分類不能の産業</t>
  </si>
  <si>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</si>
  <si>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</si>
  <si>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</si>
  <si>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</si>
  <si>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</si>
  <si>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</si>
  <si>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</si>
  <si>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</si>
  <si>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</si>
  <si>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</si>
  <si>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</si>
  <si>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</si>
  <si>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</si>
  <si>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</si>
  <si>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</si>
  <si>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</si>
  <si>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</si>
  <si>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</si>
  <si>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</si>
  <si>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</si>
  <si>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</si>
  <si>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</si>
  <si>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</si>
  <si>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</si>
  <si>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</si>
  <si>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</si>
  <si>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</si>
  <si>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</si>
  <si>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</si>
  <si>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</si>
  <si>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</si>
  <si>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</si>
  <si>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</si>
  <si>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</si>
  <si>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</si>
  <si>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</si>
  <si>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</si>
  <si>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</si>
  <si>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</si>
  <si>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</si>
  <si>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</si>
  <si>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</si>
  <si>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</si>
  <si>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</si>
  <si>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</si>
  <si>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</si>
  <si>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</si>
  <si>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事業計画上の最低給与支給額(+50円)</t>
  </si>
  <si>
    <t>最低賃金＋50で計算　※役員報酬は考慮せず</t>
  </si>
  <si>
    <t>賃上計画との差額</t>
  </si>
  <si>
    <t>マイナス値の場合　→賃上計画の成長率が1.5%では＋50円の水準に満たない</t>
  </si>
  <si>
    <t>事業所内最低賃金時給</t>
    <phoneticPr fontId="84"/>
  </si>
  <si>
    <t>役職</t>
    <rPh sb="0" eb="2">
      <t>ヤクショク</t>
    </rPh>
    <phoneticPr fontId="84"/>
  </si>
  <si>
    <t>前期</t>
    <rPh sb="0" eb="2">
      <t>ゼンキ</t>
    </rPh>
    <phoneticPr fontId="84"/>
  </si>
  <si>
    <t>gBizIDプライム　メールアドレス</t>
    <phoneticPr fontId="84"/>
  </si>
  <si>
    <t xml:space="preserve"> </t>
    <phoneticPr fontId="84"/>
  </si>
  <si>
    <t>gBizIDプライム　SMS受信用携帯番号</t>
    <rPh sb="14" eb="16">
      <t>ジュシン</t>
    </rPh>
    <phoneticPr fontId="84"/>
  </si>
  <si>
    <t>ZOOM申請担当者　氏名</t>
    <rPh sb="4" eb="6">
      <t>シンセイ</t>
    </rPh>
    <rPh sb="6" eb="9">
      <t>タントウシャ</t>
    </rPh>
    <phoneticPr fontId="84"/>
  </si>
  <si>
    <t>ZOOM申請担当者　メールアドレス</t>
    <rPh sb="4" eb="6">
      <t>シンセイ</t>
    </rPh>
    <phoneticPr fontId="84"/>
  </si>
  <si>
    <t>＜申請時に使用する連絡先＞</t>
    <rPh sb="9" eb="12">
      <t>レンラクサキ</t>
    </rPh>
    <phoneticPr fontId="84"/>
  </si>
  <si>
    <t>ZOOM申請担当者　氏名 フリガナ</t>
    <rPh sb="4" eb="6">
      <t>シンセイ</t>
    </rPh>
    <rPh sb="6" eb="9">
      <t>タントウシャ</t>
    </rPh>
    <rPh sb="10" eb="12">
      <t>シメイ</t>
    </rPh>
    <phoneticPr fontId="84"/>
  </si>
  <si>
    <t>ZOOM申請担当者　携帯番号（提出時使用）</t>
    <rPh sb="4" eb="6">
      <t>シンセイ</t>
    </rPh>
    <rPh sb="6" eb="9">
      <t>タントウシャ</t>
    </rPh>
    <rPh sb="10" eb="12">
      <t>ケイタイ</t>
    </rPh>
    <phoneticPr fontId="84"/>
  </si>
  <si>
    <t>導入したセキュリティツール名</t>
    <phoneticPr fontId="84"/>
  </si>
  <si>
    <t>2023年8月以降の申請は後期事業です</t>
    <phoneticPr fontId="84"/>
  </si>
  <si>
    <t>　例：商工会議所サイバーセキュリティお助け隊サービス、PCセキュリティみまもりパック、スマートセキュリティ、TASKGUARD UTM CPなど</t>
    <rPh sb="1" eb="2">
      <t>レイ</t>
    </rPh>
    <rPh sb="3" eb="8">
      <t>ショウコウカイギショ</t>
    </rPh>
    <rPh sb="19" eb="20">
      <t>タス</t>
    </rPh>
    <rPh sb="21" eb="22">
      <t>タイ</t>
    </rPh>
    <phoneticPr fontId="84"/>
  </si>
  <si>
    <r>
      <rPr>
        <b/>
        <sz val="10"/>
        <color theme="1"/>
        <rFont val="游ゴシック"/>
        <family val="3"/>
        <charset val="128"/>
      </rPr>
      <t>本店を含む数</t>
    </r>
    <r>
      <rPr>
        <sz val="10"/>
        <color theme="1"/>
        <rFont val="游ゴシック"/>
        <family val="3"/>
        <charset val="128"/>
      </rPr>
      <t>でご入力ください。※自宅が事業所の場合は自宅も数に含みます
※フランチャイズの店舗数は含めないでください</t>
    </r>
    <rPh sb="45" eb="48">
      <t>テンポスウ</t>
    </rPh>
    <rPh sb="49" eb="50">
      <t>フク</t>
    </rPh>
    <phoneticPr fontId="84"/>
  </si>
  <si>
    <t>粗利（売上総利益）</t>
    <rPh sb="3" eb="8">
      <t>ウリアゲソウリエキ</t>
    </rPh>
    <phoneticPr fontId="84"/>
  </si>
  <si>
    <t>＜SECURITYACTION自己宣言&gt;</t>
    <phoneticPr fontId="84"/>
  </si>
  <si>
    <t>リスト</t>
    <phoneticPr fontId="84"/>
  </si>
  <si>
    <t>2022年度以降に採択を受けたことがある場合、補助金を利用してセキュリティツールを導入しましたか？</t>
    <rPh sb="4" eb="6">
      <t>ネンド</t>
    </rPh>
    <rPh sb="6" eb="8">
      <t>イコウ</t>
    </rPh>
    <rPh sb="9" eb="11">
      <t>サイタク</t>
    </rPh>
    <rPh sb="12" eb="13">
      <t>ウ</t>
    </rPh>
    <rPh sb="20" eb="22">
      <t>バアイ</t>
    </rPh>
    <rPh sb="23" eb="26">
      <t>ホジョキン</t>
    </rPh>
    <rPh sb="27" eb="29">
      <t>リヨウ</t>
    </rPh>
    <rPh sb="41" eb="43">
      <t>ドウニュウ</t>
    </rPh>
    <phoneticPr fontId="84"/>
  </si>
  <si>
    <t>申請当日についてのご確認</t>
    <rPh sb="0" eb="4">
      <t>シンセイトウジツ</t>
    </rPh>
    <rPh sb="10" eb="12">
      <t>カクニン</t>
    </rPh>
    <phoneticPr fontId="84"/>
  </si>
  <si>
    <t>はい</t>
    <phoneticPr fontId="84"/>
  </si>
  <si>
    <t>わからない・相談したい</t>
    <rPh sb="6" eb="8">
      <t>ソウダン</t>
    </rPh>
    <phoneticPr fontId="84"/>
  </si>
  <si>
    <t>いいえ</t>
    <phoneticPr fontId="84"/>
  </si>
  <si>
    <t>法人番号</t>
    <rPh sb="0" eb="4">
      <t>ホウジンバンゴウ</t>
    </rPh>
    <phoneticPr fontId="84"/>
  </si>
  <si>
    <t>業種コード</t>
    <rPh sb="0" eb="2">
      <t>ギョウシュ</t>
    </rPh>
    <phoneticPr fontId="84"/>
  </si>
  <si>
    <t>生年月日</t>
    <rPh sb="0" eb="4">
      <t>セイネンガッピ</t>
    </rPh>
    <phoneticPr fontId="84"/>
  </si>
  <si>
    <t>事業所：郵便番号</t>
    <rPh sb="0" eb="3">
      <t>ジギョウショ</t>
    </rPh>
    <rPh sb="4" eb="8">
      <t>ユウビンバンゴウ</t>
    </rPh>
    <phoneticPr fontId="84"/>
  </si>
  <si>
    <t>事業所：都道府県市区町村</t>
    <rPh sb="0" eb="3">
      <t>ジギョウショ</t>
    </rPh>
    <rPh sb="4" eb="8">
      <t>トドウフケン</t>
    </rPh>
    <rPh sb="8" eb="12">
      <t>シクチョウソン</t>
    </rPh>
    <phoneticPr fontId="84"/>
  </si>
  <si>
    <t>事業所：町域</t>
    <rPh sb="0" eb="3">
      <t>ジギョウショ</t>
    </rPh>
    <rPh sb="4" eb="6">
      <t>チョウイキ</t>
    </rPh>
    <phoneticPr fontId="84"/>
  </si>
  <si>
    <t>事業所：番地</t>
    <rPh sb="0" eb="3">
      <t>ジギョウショ</t>
    </rPh>
    <rPh sb="4" eb="6">
      <t>バンチ</t>
    </rPh>
    <phoneticPr fontId="84"/>
  </si>
  <si>
    <t>事業所：ビル・マンション名</t>
    <rPh sb="0" eb="3">
      <t>ジギョウショ</t>
    </rPh>
    <rPh sb="12" eb="13">
      <t>メイ</t>
    </rPh>
    <phoneticPr fontId="84"/>
  </si>
  <si>
    <t>店舗・事業所数</t>
    <rPh sb="0" eb="2">
      <t>テンポ</t>
    </rPh>
    <rPh sb="3" eb="6">
      <t>ジギョウショ</t>
    </rPh>
    <rPh sb="6" eb="7">
      <t>スウ</t>
    </rPh>
    <phoneticPr fontId="84"/>
  </si>
  <si>
    <t>事業者URL</t>
    <rPh sb="0" eb="3">
      <t>ジギョウシャ</t>
    </rPh>
    <phoneticPr fontId="84"/>
  </si>
  <si>
    <t>事業内容</t>
    <rPh sb="0" eb="4">
      <t>ジギョウナイヨウ</t>
    </rPh>
    <phoneticPr fontId="84"/>
  </si>
  <si>
    <t>決算月</t>
    <rPh sb="0" eb="3">
      <t>ケッサンヅキ</t>
    </rPh>
    <phoneticPr fontId="84"/>
  </si>
  <si>
    <r>
      <t>申請当日は</t>
    </r>
    <r>
      <rPr>
        <b/>
        <sz val="11"/>
        <rFont val="游ゴシック"/>
        <family val="3"/>
        <charset val="128"/>
      </rPr>
      <t>PCから</t>
    </r>
    <r>
      <rPr>
        <sz val="11"/>
        <rFont val="游ゴシック"/>
        <family val="3"/>
        <charset val="128"/>
      </rPr>
      <t>ZOOMミーティングに参加することが可能ですか。</t>
    </r>
    <rPh sb="0" eb="4">
      <t>シンセイトウジツ</t>
    </rPh>
    <rPh sb="20" eb="22">
      <t>サンカ</t>
    </rPh>
    <rPh sb="27" eb="29">
      <t>カノウ</t>
    </rPh>
    <phoneticPr fontId="84"/>
  </si>
  <si>
    <r>
      <t>ZOOMに参加する端末には、</t>
    </r>
    <r>
      <rPr>
        <b/>
        <sz val="11"/>
        <rFont val="游ゴシック"/>
        <family val="3"/>
        <charset val="128"/>
      </rPr>
      <t>マイク</t>
    </r>
    <r>
      <rPr>
        <sz val="11"/>
        <rFont val="游ゴシック"/>
        <family val="3"/>
        <charset val="128"/>
      </rPr>
      <t>がついていますか。</t>
    </r>
    <rPh sb="5" eb="7">
      <t>サンカ</t>
    </rPh>
    <rPh sb="9" eb="11">
      <t>タンマツ</t>
    </rPh>
    <phoneticPr fontId="84"/>
  </si>
  <si>
    <t>パターン選択</t>
    <rPh sb="4" eb="6">
      <t>センタク</t>
    </rPh>
    <phoneticPr fontId="84"/>
  </si>
  <si>
    <t>＜基本情報＞</t>
    <rPh sb="1" eb="5">
      <t>キホンジョウホウ</t>
    </rPh>
    <phoneticPr fontId="84"/>
  </si>
  <si>
    <t>組織形態</t>
    <rPh sb="0" eb="4">
      <t>ソシキケイタイ</t>
    </rPh>
    <phoneticPr fontId="84"/>
  </si>
  <si>
    <t>選択肢１</t>
    <rPh sb="0" eb="3">
      <t>センタクシ</t>
    </rPh>
    <phoneticPr fontId="84"/>
  </si>
  <si>
    <t>選択肢２</t>
    <rPh sb="0" eb="3">
      <t>センタクシ</t>
    </rPh>
    <phoneticPr fontId="84"/>
  </si>
  <si>
    <t>選択肢３</t>
    <rPh sb="0" eb="3">
      <t>センタクシ</t>
    </rPh>
    <phoneticPr fontId="84"/>
  </si>
  <si>
    <t>選択肢４</t>
    <rPh sb="0" eb="3">
      <t>センタクシ</t>
    </rPh>
    <phoneticPr fontId="84"/>
  </si>
  <si>
    <t>選択肢５</t>
    <rPh sb="0" eb="3">
      <t>センタクシ</t>
    </rPh>
    <phoneticPr fontId="84"/>
  </si>
  <si>
    <t>希望する</t>
    <rPh sb="0" eb="2">
      <t>キボウ</t>
    </rPh>
    <phoneticPr fontId="84"/>
  </si>
  <si>
    <t>希望しない</t>
    <rPh sb="0" eb="2">
      <t>キボウ</t>
    </rPh>
    <phoneticPr fontId="84"/>
  </si>
  <si>
    <t>該当しない</t>
    <rPh sb="0" eb="2">
      <t>ガイトウ</t>
    </rPh>
    <phoneticPr fontId="84"/>
  </si>
  <si>
    <t>OK</t>
    <phoneticPr fontId="84"/>
  </si>
  <si>
    <t>未回収</t>
    <rPh sb="0" eb="1">
      <t>ミ</t>
    </rPh>
    <rPh sb="1" eb="3">
      <t>カイシュウ</t>
    </rPh>
    <phoneticPr fontId="84"/>
  </si>
  <si>
    <t>設問</t>
    <rPh sb="0" eb="2">
      <t>セツモン</t>
    </rPh>
    <phoneticPr fontId="84"/>
  </si>
  <si>
    <t>＜担当者情報＞</t>
    <rPh sb="1" eb="4">
      <t>タントウシャ</t>
    </rPh>
    <rPh sb="4" eb="6">
      <t>ジョウホウ</t>
    </rPh>
    <phoneticPr fontId="84"/>
  </si>
  <si>
    <t>＜役員名簿＞</t>
    <rPh sb="1" eb="3">
      <t>ヤクイン</t>
    </rPh>
    <rPh sb="3" eb="5">
      <t>メイボ</t>
    </rPh>
    <phoneticPr fontId="84"/>
  </si>
  <si>
    <t>くるみん認定</t>
    <rPh sb="4" eb="6">
      <t>ニンテイ</t>
    </rPh>
    <phoneticPr fontId="84"/>
  </si>
  <si>
    <t>えるぼし認定</t>
    <rPh sb="4" eb="6">
      <t>ニンテイ</t>
    </rPh>
    <phoneticPr fontId="84"/>
  </si>
  <si>
    <t>過去に類似の補助金の交付を受けている</t>
    <rPh sb="0" eb="2">
      <t>カコ</t>
    </rPh>
    <rPh sb="3" eb="5">
      <t>ルイジ</t>
    </rPh>
    <rPh sb="6" eb="9">
      <t>ホジョキン</t>
    </rPh>
    <rPh sb="10" eb="12">
      <t>コウフ</t>
    </rPh>
    <rPh sb="13" eb="14">
      <t>ウ</t>
    </rPh>
    <phoneticPr fontId="84"/>
  </si>
  <si>
    <t>有</t>
    <rPh sb="0" eb="1">
      <t>アリ</t>
    </rPh>
    <phoneticPr fontId="84"/>
  </si>
  <si>
    <t>無</t>
    <rPh sb="0" eb="1">
      <t>ナ</t>
    </rPh>
    <phoneticPr fontId="84"/>
  </si>
  <si>
    <t>SECURITY ACTION 自己宣言ID</t>
    <rPh sb="16" eb="20">
      <t>ジコセンゲン</t>
    </rPh>
    <phoneticPr fontId="84"/>
  </si>
  <si>
    <t>＜加点減点・申請要件ほか＞</t>
    <rPh sb="1" eb="5">
      <t>カテンゲンテン</t>
    </rPh>
    <rPh sb="6" eb="10">
      <t>シンセイヨウケン</t>
    </rPh>
    <phoneticPr fontId="84"/>
  </si>
  <si>
    <t>会社組織</t>
    <rPh sb="0" eb="2">
      <t>カイシャ</t>
    </rPh>
    <rPh sb="2" eb="4">
      <t>ソシキ</t>
    </rPh>
    <phoneticPr fontId="84"/>
  </si>
  <si>
    <t>個人事業主</t>
    <rPh sb="0" eb="5">
      <t>コジンジギョウヌシ</t>
    </rPh>
    <phoneticPr fontId="84"/>
  </si>
  <si>
    <t>組合組織</t>
    <rPh sb="0" eb="4">
      <t>クミアイソシキ</t>
    </rPh>
    <phoneticPr fontId="84"/>
  </si>
  <si>
    <t>医療法人、福祉法人、学校法人</t>
    <rPh sb="0" eb="4">
      <t>イリョウホウジン</t>
    </rPh>
    <rPh sb="5" eb="9">
      <t>フクシホウジン</t>
    </rPh>
    <rPh sb="10" eb="12">
      <t>ガッコウ</t>
    </rPh>
    <rPh sb="12" eb="14">
      <t>ホウジン</t>
    </rPh>
    <phoneticPr fontId="84"/>
  </si>
  <si>
    <t>商工会・都道府県商工会連合会及び商工会議所</t>
    <rPh sb="0" eb="3">
      <t>ショウコウカイ</t>
    </rPh>
    <rPh sb="4" eb="8">
      <t>トドウフケン</t>
    </rPh>
    <rPh sb="8" eb="14">
      <t>ショウコウカイレンゴウカイ</t>
    </rPh>
    <rPh sb="14" eb="15">
      <t>オヨ</t>
    </rPh>
    <rPh sb="16" eb="21">
      <t>ショウコウカイギショ</t>
    </rPh>
    <phoneticPr fontId="84"/>
  </si>
  <si>
    <t>その他法人</t>
    <rPh sb="2" eb="3">
      <t>タ</t>
    </rPh>
    <rPh sb="3" eb="5">
      <t>ホウジン</t>
    </rPh>
    <phoneticPr fontId="84"/>
  </si>
  <si>
    <t>業種コード 大分類</t>
    <rPh sb="0" eb="2">
      <t>ギョウシュ</t>
    </rPh>
    <rPh sb="6" eb="9">
      <t>ダイブンルイ</t>
    </rPh>
    <phoneticPr fontId="84"/>
  </si>
  <si>
    <t>業種コード 中分類</t>
    <rPh sb="0" eb="2">
      <t>ギョウシュ</t>
    </rPh>
    <rPh sb="6" eb="9">
      <t>チュウブンルイ</t>
    </rPh>
    <phoneticPr fontId="84"/>
  </si>
  <si>
    <t>＜財務情報＞</t>
    <rPh sb="1" eb="5">
      <t>ザイムジョウホウ</t>
    </rPh>
    <phoneticPr fontId="84"/>
  </si>
  <si>
    <t>前期：正規雇用</t>
    <rPh sb="0" eb="2">
      <t>ゼンキ</t>
    </rPh>
    <rPh sb="3" eb="7">
      <t>セイキコヨウ</t>
    </rPh>
    <phoneticPr fontId="84"/>
  </si>
  <si>
    <t>前期：契約社員</t>
    <rPh sb="0" eb="2">
      <t>ゼンキ</t>
    </rPh>
    <rPh sb="3" eb="7">
      <t>ケイヤクシャイン</t>
    </rPh>
    <phoneticPr fontId="84"/>
  </si>
  <si>
    <t>前期：パート・アルバイト</t>
    <rPh sb="0" eb="2">
      <t>ゼンキ</t>
    </rPh>
    <phoneticPr fontId="84"/>
  </si>
  <si>
    <t>前期：代表者・役員数</t>
    <rPh sb="0" eb="2">
      <t>ゼンキ</t>
    </rPh>
    <rPh sb="3" eb="6">
      <t>ダイヒョウシャ</t>
    </rPh>
    <rPh sb="7" eb="10">
      <t>ヤクインスウ</t>
    </rPh>
    <phoneticPr fontId="84"/>
  </si>
  <si>
    <t>現在：代表者・役員数</t>
    <rPh sb="0" eb="2">
      <t>ゲンザイ</t>
    </rPh>
    <rPh sb="3" eb="6">
      <t>ダイヒョウシャ</t>
    </rPh>
    <rPh sb="7" eb="10">
      <t>ヤクインスウ</t>
    </rPh>
    <phoneticPr fontId="84"/>
  </si>
  <si>
    <t>年間の平均労働時間</t>
    <rPh sb="0" eb="2">
      <t>ネンカン</t>
    </rPh>
    <rPh sb="3" eb="9">
      <t>ヘイキンロウドウジカン</t>
    </rPh>
    <phoneticPr fontId="84"/>
  </si>
  <si>
    <t>売上高</t>
    <rPh sb="0" eb="3">
      <t>ウリアゲダカ</t>
    </rPh>
    <phoneticPr fontId="84"/>
  </si>
  <si>
    <t>粗利益</t>
    <rPh sb="0" eb="3">
      <t>アラリエキ</t>
    </rPh>
    <phoneticPr fontId="84"/>
  </si>
  <si>
    <t>経常利益</t>
    <rPh sb="0" eb="4">
      <t>ケイジョウリエキ</t>
    </rPh>
    <phoneticPr fontId="84"/>
  </si>
  <si>
    <t>減価償却費</t>
    <rPh sb="0" eb="5">
      <t>ゲンカショウキャクヒ</t>
    </rPh>
    <phoneticPr fontId="84"/>
  </si>
  <si>
    <t>前期：資本金</t>
    <rPh sb="0" eb="2">
      <t>ゼンキ</t>
    </rPh>
    <rPh sb="3" eb="6">
      <t>シホンキン</t>
    </rPh>
    <phoneticPr fontId="84"/>
  </si>
  <si>
    <t>現在：資本金</t>
    <rPh sb="0" eb="2">
      <t>ゲンザイ</t>
    </rPh>
    <rPh sb="3" eb="6">
      <t>シホンキン</t>
    </rPh>
    <phoneticPr fontId="84"/>
  </si>
  <si>
    <t>＜経営情報＞</t>
    <rPh sb="1" eb="5">
      <t>ケイエイジョウホウ</t>
    </rPh>
    <phoneticPr fontId="84"/>
  </si>
  <si>
    <t>現在：正規雇用</t>
    <rPh sb="0" eb="2">
      <t>ゲンザイ</t>
    </rPh>
    <rPh sb="3" eb="7">
      <t>セイキコヨウ</t>
    </rPh>
    <phoneticPr fontId="84"/>
  </si>
  <si>
    <t>現在：契約社員</t>
    <rPh sb="0" eb="2">
      <t>ゲンザイ</t>
    </rPh>
    <rPh sb="3" eb="7">
      <t>ケイヤクシャイン</t>
    </rPh>
    <phoneticPr fontId="84"/>
  </si>
  <si>
    <t>現在：派遣社員</t>
    <rPh sb="0" eb="2">
      <t>ゲンザイ</t>
    </rPh>
    <rPh sb="3" eb="7">
      <t>ハケンシャイン</t>
    </rPh>
    <phoneticPr fontId="84"/>
  </si>
  <si>
    <t>現在：その他</t>
    <rPh sb="0" eb="2">
      <t>ゲンザイ</t>
    </rPh>
    <rPh sb="5" eb="6">
      <t>タ</t>
    </rPh>
    <phoneticPr fontId="84"/>
  </si>
  <si>
    <t>現在：パート・アルバイト</t>
    <rPh sb="0" eb="2">
      <t>ゲンザイ</t>
    </rPh>
    <phoneticPr fontId="84"/>
  </si>
  <si>
    <t>経営意欲</t>
    <rPh sb="0" eb="4">
      <t>ケイエイイヨク</t>
    </rPh>
    <phoneticPr fontId="84"/>
  </si>
  <si>
    <t>事業：強み</t>
    <rPh sb="0" eb="2">
      <t>ジギョウ</t>
    </rPh>
    <rPh sb="3" eb="4">
      <t>ツヨ</t>
    </rPh>
    <phoneticPr fontId="84"/>
  </si>
  <si>
    <t>事業：弱み</t>
    <rPh sb="0" eb="2">
      <t>ジギョウ</t>
    </rPh>
    <rPh sb="3" eb="4">
      <t>ヨワ</t>
    </rPh>
    <phoneticPr fontId="84"/>
  </si>
  <si>
    <t>投資：年間平均</t>
    <rPh sb="0" eb="2">
      <t>トウシ</t>
    </rPh>
    <rPh sb="3" eb="7">
      <t>ネンカンヘイキン</t>
    </rPh>
    <phoneticPr fontId="84"/>
  </si>
  <si>
    <t>投資：活用の状況</t>
    <rPh sb="0" eb="2">
      <t>トウシ</t>
    </rPh>
    <rPh sb="3" eb="5">
      <t>カツヨウ</t>
    </rPh>
    <rPh sb="6" eb="8">
      <t>ジョウキョウ</t>
    </rPh>
    <phoneticPr fontId="84"/>
  </si>
  <si>
    <t>投資：どのようなプロセス</t>
    <rPh sb="0" eb="2">
      <t>トウシ</t>
    </rPh>
    <phoneticPr fontId="84"/>
  </si>
  <si>
    <t>セキュリティの状況</t>
    <rPh sb="7" eb="9">
      <t>ジョウキョウ</t>
    </rPh>
    <phoneticPr fontId="84"/>
  </si>
  <si>
    <t>改善：もっとも改善したい業務プロセス</t>
    <rPh sb="0" eb="2">
      <t>カイゼン</t>
    </rPh>
    <rPh sb="7" eb="9">
      <t>カイゼン</t>
    </rPh>
    <rPh sb="12" eb="14">
      <t>ギョウム</t>
    </rPh>
    <phoneticPr fontId="84"/>
  </si>
  <si>
    <t>改善：強化したい部門・部署・業務内容</t>
    <rPh sb="0" eb="2">
      <t>カイゼン</t>
    </rPh>
    <rPh sb="3" eb="5">
      <t>キョウカ</t>
    </rPh>
    <rPh sb="8" eb="10">
      <t>ブモン</t>
    </rPh>
    <rPh sb="11" eb="13">
      <t>ブショ</t>
    </rPh>
    <rPh sb="14" eb="18">
      <t>ギョウムナイヨウ</t>
    </rPh>
    <phoneticPr fontId="84"/>
  </si>
  <si>
    <t>改善：どんな効果を期待しますか</t>
    <rPh sb="0" eb="2">
      <t>カイゼン</t>
    </rPh>
    <rPh sb="6" eb="8">
      <t>コウカ</t>
    </rPh>
    <rPh sb="9" eb="11">
      <t>キタイ</t>
    </rPh>
    <phoneticPr fontId="84"/>
  </si>
  <si>
    <t>社内データ連携</t>
    <rPh sb="0" eb="2">
      <t>シャナイ</t>
    </rPh>
    <rPh sb="5" eb="7">
      <t>レンケイ</t>
    </rPh>
    <phoneticPr fontId="84"/>
  </si>
  <si>
    <t>社外データ連携</t>
    <rPh sb="0" eb="2">
      <t>シャガイ</t>
    </rPh>
    <rPh sb="5" eb="7">
      <t>レンケイ</t>
    </rPh>
    <phoneticPr fontId="84"/>
  </si>
  <si>
    <t>インボイス：IT投資状況</t>
    <rPh sb="8" eb="10">
      <t>トウシ</t>
    </rPh>
    <rPh sb="10" eb="12">
      <t>ジョウキョウ</t>
    </rPh>
    <phoneticPr fontId="84"/>
  </si>
  <si>
    <t>投資：IT投資状況</t>
    <rPh sb="0" eb="2">
      <t>トウシ</t>
    </rPh>
    <rPh sb="5" eb="7">
      <t>トウシ</t>
    </rPh>
    <rPh sb="7" eb="9">
      <t>ジョウキョウ</t>
    </rPh>
    <phoneticPr fontId="84"/>
  </si>
  <si>
    <t>インボイス：電子化する事務の範囲</t>
    <rPh sb="6" eb="9">
      <t>デンシカ</t>
    </rPh>
    <rPh sb="11" eb="13">
      <t>ジム</t>
    </rPh>
    <rPh sb="14" eb="16">
      <t>ハンイ</t>
    </rPh>
    <phoneticPr fontId="84"/>
  </si>
  <si>
    <t>インボイス：インボイス対応に資する業務</t>
    <rPh sb="11" eb="13">
      <t>タイオウ</t>
    </rPh>
    <rPh sb="14" eb="15">
      <t>シ</t>
    </rPh>
    <rPh sb="17" eb="19">
      <t>ギョウム</t>
    </rPh>
    <phoneticPr fontId="84"/>
  </si>
  <si>
    <t>表明：最低賃金に対する賃上げ幅</t>
    <rPh sb="0" eb="2">
      <t>ヒョウメイ</t>
    </rPh>
    <rPh sb="3" eb="7">
      <t>サイテイチンギン</t>
    </rPh>
    <rPh sb="8" eb="9">
      <t>タイ</t>
    </rPh>
    <rPh sb="11" eb="13">
      <t>チンア</t>
    </rPh>
    <rPh sb="14" eb="15">
      <t>ハバ</t>
    </rPh>
    <phoneticPr fontId="84"/>
  </si>
  <si>
    <t>表明：従業員代表者</t>
    <rPh sb="0" eb="2">
      <t>ヒョウメイ</t>
    </rPh>
    <rPh sb="3" eb="6">
      <t>ジュウギョウイン</t>
    </rPh>
    <rPh sb="6" eb="9">
      <t>ダイヒョウシャ</t>
    </rPh>
    <phoneticPr fontId="84"/>
  </si>
  <si>
    <t>表明：給与または経理担当者</t>
    <rPh sb="0" eb="2">
      <t>ヒョウメイ</t>
    </rPh>
    <rPh sb="3" eb="5">
      <t>キュウヨ</t>
    </rPh>
    <rPh sb="8" eb="10">
      <t>ケイリ</t>
    </rPh>
    <rPh sb="10" eb="13">
      <t>タントウシャ</t>
    </rPh>
    <phoneticPr fontId="84"/>
  </si>
  <si>
    <t>担当者氏名</t>
    <rPh sb="0" eb="3">
      <t>タントウシャ</t>
    </rPh>
    <rPh sb="3" eb="5">
      <t>シメイ</t>
    </rPh>
    <phoneticPr fontId="84"/>
  </si>
  <si>
    <t>担当者氏名フリガナ</t>
    <rPh sb="0" eb="3">
      <t>タントウシャ</t>
    </rPh>
    <rPh sb="3" eb="5">
      <t>シメイ</t>
    </rPh>
    <phoneticPr fontId="84"/>
  </si>
  <si>
    <t>担当者携帯番号</t>
    <rPh sb="0" eb="3">
      <t>タントウシャ</t>
    </rPh>
    <rPh sb="3" eb="7">
      <t>ケイタイバンゴウ</t>
    </rPh>
    <phoneticPr fontId="84"/>
  </si>
  <si>
    <t>担当者メールアドレス</t>
    <rPh sb="0" eb="3">
      <t>タントウシャ</t>
    </rPh>
    <phoneticPr fontId="84"/>
  </si>
  <si>
    <t>改善：事業をどのように変えていきますか</t>
    <rPh sb="0" eb="2">
      <t>カイゼン</t>
    </rPh>
    <rPh sb="3" eb="5">
      <t>ジギョウ</t>
    </rPh>
    <rPh sb="11" eb="12">
      <t>カ</t>
    </rPh>
    <phoneticPr fontId="84"/>
  </si>
  <si>
    <t>1 法人 ／ 2 個人事業主</t>
    <rPh sb="2" eb="4">
      <t>ホウジン</t>
    </rPh>
    <rPh sb="9" eb="14">
      <t>コジンジギョウヌシ</t>
    </rPh>
    <phoneticPr fontId="84"/>
  </si>
  <si>
    <t>＜計画数値入力＞</t>
    <rPh sb="1" eb="5">
      <t>ケイカクスウチ</t>
    </rPh>
    <rPh sb="5" eb="7">
      <t>ニュウリョク</t>
    </rPh>
    <phoneticPr fontId="84"/>
  </si>
  <si>
    <t>役員氏名</t>
    <rPh sb="0" eb="4">
      <t>ヤクインシメイ</t>
    </rPh>
    <phoneticPr fontId="84"/>
  </si>
  <si>
    <t>後期</t>
    <rPh sb="0" eb="2">
      <t>コウキ</t>
    </rPh>
    <phoneticPr fontId="84"/>
  </si>
  <si>
    <t>メモ</t>
    <phoneticPr fontId="84"/>
  </si>
  <si>
    <t>集計</t>
  </si>
  <si>
    <t>A</t>
    <phoneticPr fontId="84"/>
  </si>
  <si>
    <t>B</t>
    <phoneticPr fontId="84"/>
  </si>
  <si>
    <t>C</t>
    <phoneticPr fontId="84"/>
  </si>
  <si>
    <t>D</t>
    <phoneticPr fontId="84"/>
  </si>
  <si>
    <t>1 通常 ／ 2 インボイス ／ 3 両方</t>
    <rPh sb="2" eb="4">
      <t>ツウジョウ</t>
    </rPh>
    <rPh sb="19" eb="21">
      <t>リョウホウ</t>
    </rPh>
    <phoneticPr fontId="84"/>
  </si>
  <si>
    <t>小規模事業者</t>
    <rPh sb="0" eb="6">
      <t>ショウキボジギョウシャ</t>
    </rPh>
    <phoneticPr fontId="84"/>
  </si>
  <si>
    <t>中小企業</t>
    <rPh sb="0" eb="4">
      <t>チュウショウキギョウ</t>
    </rPh>
    <phoneticPr fontId="84"/>
  </si>
  <si>
    <t>小規模事業者／中小企業／大企業</t>
    <rPh sb="0" eb="6">
      <t>ショウキボジギョウシャ</t>
    </rPh>
    <rPh sb="7" eb="11">
      <t>チュウショウキギョウ</t>
    </rPh>
    <rPh sb="12" eb="15">
      <t>ダイキギョウ</t>
    </rPh>
    <phoneticPr fontId="84"/>
  </si>
  <si>
    <t>業種中分類から判定</t>
    <rPh sb="0" eb="2">
      <t>ギョウシュ</t>
    </rPh>
    <rPh sb="2" eb="5">
      <t>チュウブンルイ</t>
    </rPh>
    <rPh sb="7" eb="9">
      <t>ハンテイ</t>
    </rPh>
    <phoneticPr fontId="84"/>
  </si>
  <si>
    <t>主たる事業場内最低賃金</t>
    <rPh sb="0" eb="1">
      <t>シュ</t>
    </rPh>
    <rPh sb="3" eb="6">
      <t>ジギョウジョウ</t>
    </rPh>
    <rPh sb="6" eb="7">
      <t>ナイ</t>
    </rPh>
    <rPh sb="7" eb="11">
      <t>サイテイチンギン</t>
    </rPh>
    <phoneticPr fontId="84"/>
  </si>
  <si>
    <t>主たる事業場の所在地</t>
    <rPh sb="0" eb="1">
      <t>シュ</t>
    </rPh>
    <rPh sb="3" eb="6">
      <t>ジギョウジョウ</t>
    </rPh>
    <rPh sb="7" eb="10">
      <t>ショザイチ</t>
    </rPh>
    <phoneticPr fontId="84"/>
  </si>
  <si>
    <t>50円以上</t>
    <rPh sb="2" eb="5">
      <t>エンイジョウ</t>
    </rPh>
    <phoneticPr fontId="84"/>
  </si>
  <si>
    <t>30円以上50円未満</t>
    <rPh sb="2" eb="5">
      <t>エンイジョウ</t>
    </rPh>
    <rPh sb="7" eb="10">
      <t>エンミマン</t>
    </rPh>
    <phoneticPr fontId="84"/>
  </si>
  <si>
    <t>賃金引上げを行いますか</t>
    <rPh sb="0" eb="3">
      <t>チンギンヒ</t>
    </rPh>
    <rPh sb="3" eb="4">
      <t>ア</t>
    </rPh>
    <rPh sb="6" eb="7">
      <t>オコナ</t>
    </rPh>
    <phoneticPr fontId="84"/>
  </si>
  <si>
    <t>賃上げ計画を、従業員へ表明しましたか</t>
    <rPh sb="0" eb="2">
      <t>チンア</t>
    </rPh>
    <rPh sb="1" eb="2">
      <t>ア</t>
    </rPh>
    <rPh sb="3" eb="5">
      <t>ケイカク</t>
    </rPh>
    <rPh sb="7" eb="10">
      <t>ジュウギョウイン</t>
    </rPh>
    <rPh sb="11" eb="13">
      <t>ヒョウメイ</t>
    </rPh>
    <phoneticPr fontId="84"/>
  </si>
  <si>
    <t>事業の拡大に積極的</t>
    <rPh sb="0" eb="2">
      <t>ジギョウ</t>
    </rPh>
    <rPh sb="3" eb="5">
      <t>カクダイ</t>
    </rPh>
    <rPh sb="6" eb="9">
      <t>セッキョクテキ</t>
    </rPh>
    <phoneticPr fontId="84"/>
  </si>
  <si>
    <t>緊急時の対応マニュアルや手順を決め、定期的に訓練を行っている</t>
    <rPh sb="0" eb="3">
      <t>キンキュウジ</t>
    </rPh>
    <rPh sb="4" eb="6">
      <t>タイオウ</t>
    </rPh>
    <rPh sb="12" eb="14">
      <t>テジュン</t>
    </rPh>
    <rPh sb="15" eb="16">
      <t>キ</t>
    </rPh>
    <rPh sb="18" eb="21">
      <t>テイキテキ</t>
    </rPh>
    <rPh sb="22" eb="24">
      <t>クンレン</t>
    </rPh>
    <rPh sb="25" eb="26">
      <t>オコナ</t>
    </rPh>
    <phoneticPr fontId="84"/>
  </si>
  <si>
    <t>パソコンやサーバなどには、IDやパスワードを設け情報セキュリティ管理を行っている</t>
    <rPh sb="22" eb="23">
      <t>モウ</t>
    </rPh>
    <rPh sb="24" eb="26">
      <t>ジョウホウ</t>
    </rPh>
    <rPh sb="32" eb="34">
      <t>カンリ</t>
    </rPh>
    <rPh sb="35" eb="36">
      <t>オコナ</t>
    </rPh>
    <phoneticPr fontId="84"/>
  </si>
  <si>
    <t>すでに、会計～インボイスは未対応</t>
    <rPh sb="4" eb="6">
      <t>カイケイ</t>
    </rPh>
    <rPh sb="13" eb="16">
      <t>ミタイオウ</t>
    </rPh>
    <phoneticPr fontId="84"/>
  </si>
  <si>
    <t>すでに、会計～インボイスも対応済</t>
    <rPh sb="4" eb="6">
      <t>カイケイ</t>
    </rPh>
    <rPh sb="13" eb="15">
      <t>タイオウ</t>
    </rPh>
    <rPh sb="15" eb="16">
      <t>ズ</t>
    </rPh>
    <phoneticPr fontId="84"/>
  </si>
  <si>
    <t>これまで他分野への～インボイス対応を行う</t>
    <rPh sb="4" eb="7">
      <t>タブンヤ</t>
    </rPh>
    <rPh sb="15" eb="17">
      <t>タイオウ</t>
    </rPh>
    <rPh sb="18" eb="19">
      <t>オコナ</t>
    </rPh>
    <phoneticPr fontId="84"/>
  </si>
  <si>
    <t>人材の再配置による営業力や生産力の強化</t>
    <phoneticPr fontId="84"/>
  </si>
  <si>
    <t>朝礼時、会議、面談時等に口頭で／本日</t>
    <rPh sb="0" eb="3">
      <t>チョウレイジ</t>
    </rPh>
    <rPh sb="4" eb="6">
      <t>カイギ</t>
    </rPh>
    <rPh sb="7" eb="10">
      <t>メンダンジ</t>
    </rPh>
    <rPh sb="10" eb="11">
      <t>トウ</t>
    </rPh>
    <rPh sb="12" eb="14">
      <t>コウトウ</t>
    </rPh>
    <rPh sb="16" eb="18">
      <t>ホンジツ</t>
    </rPh>
    <phoneticPr fontId="84"/>
  </si>
  <si>
    <t>表明：行った方法／行った日付</t>
    <rPh sb="0" eb="2">
      <t>ヒョウメイ</t>
    </rPh>
    <rPh sb="3" eb="4">
      <t>オコナ</t>
    </rPh>
    <rPh sb="6" eb="8">
      <t>ホウホウ</t>
    </rPh>
    <rPh sb="9" eb="10">
      <t>オコナ</t>
    </rPh>
    <rPh sb="12" eb="14">
      <t>ヒヅケ</t>
    </rPh>
    <phoneticPr fontId="84"/>
  </si>
  <si>
    <t>表明：主たる事業場の最低賃金で働く従業員</t>
    <rPh sb="0" eb="2">
      <t>ヒョウメイ</t>
    </rPh>
    <rPh sb="3" eb="4">
      <t>シュ</t>
    </rPh>
    <rPh sb="6" eb="9">
      <t>ジギョウジョウ</t>
    </rPh>
    <rPh sb="10" eb="14">
      <t>サイテイチンギン</t>
    </rPh>
    <rPh sb="15" eb="16">
      <t>ハタラ</t>
    </rPh>
    <rPh sb="17" eb="20">
      <t>ジュウギョウイン</t>
    </rPh>
    <phoneticPr fontId="84"/>
  </si>
  <si>
    <t>選択肢６</t>
    <rPh sb="0" eb="3">
      <t>センタクシ</t>
    </rPh>
    <phoneticPr fontId="84"/>
  </si>
  <si>
    <t>未選択</t>
    <rPh sb="0" eb="3">
      <t>ミセンタク</t>
    </rPh>
    <phoneticPr fontId="84"/>
  </si>
  <si>
    <t>従業員ゼロのときは「雇用する場合、…表明を行いますか」</t>
    <rPh sb="0" eb="3">
      <t>ジュウギョウイン</t>
    </rPh>
    <rPh sb="10" eb="12">
      <t>コヨウ</t>
    </rPh>
    <rPh sb="14" eb="16">
      <t>バアイ</t>
    </rPh>
    <rPh sb="18" eb="20">
      <t>ヒョウメイ</t>
    </rPh>
    <rPh sb="21" eb="22">
      <t>オコナ</t>
    </rPh>
    <phoneticPr fontId="84"/>
  </si>
  <si>
    <t>従業員ゼロのときは表示されない</t>
    <rPh sb="0" eb="3">
      <t>ジュウギョウイン</t>
    </rPh>
    <rPh sb="9" eb="11">
      <t>ヒョウジ</t>
    </rPh>
    <phoneticPr fontId="84"/>
  </si>
  <si>
    <t>従業員やスタッフの配置を適正化</t>
    <rPh sb="0" eb="3">
      <t>ジュウギョウイン</t>
    </rPh>
    <rPh sb="9" eb="11">
      <t>ハイチ</t>
    </rPh>
    <rPh sb="12" eb="15">
      <t>テキセイカ</t>
    </rPh>
    <phoneticPr fontId="84"/>
  </si>
  <si>
    <t>取引先との連携</t>
    <rPh sb="0" eb="3">
      <t>トリヒキサキ</t>
    </rPh>
    <rPh sb="5" eb="7">
      <t>レンケイ</t>
    </rPh>
    <phoneticPr fontId="84"/>
  </si>
  <si>
    <t>人材不足</t>
    <rPh sb="0" eb="4">
      <t>ジンザイブソク</t>
    </rPh>
    <phoneticPr fontId="84"/>
  </si>
  <si>
    <t>事業：強み（その他）</t>
    <rPh sb="0" eb="2">
      <t>ジギョウ</t>
    </rPh>
    <rPh sb="3" eb="4">
      <t>ツヨ</t>
    </rPh>
    <rPh sb="8" eb="9">
      <t>タ</t>
    </rPh>
    <phoneticPr fontId="84"/>
  </si>
  <si>
    <t>今までIT投資を行ってきた</t>
    <rPh sb="0" eb="1">
      <t>イマ</t>
    </rPh>
    <rPh sb="5" eb="7">
      <t>トウシ</t>
    </rPh>
    <rPh sb="8" eb="9">
      <t>オコナ</t>
    </rPh>
    <phoneticPr fontId="84"/>
  </si>
  <si>
    <t>導入されたITを積極的に活用していて、今回更なる拡張を考えている</t>
    <rPh sb="0" eb="2">
      <t>ドウニュウ</t>
    </rPh>
    <rPh sb="8" eb="11">
      <t>セッキョクテキ</t>
    </rPh>
    <rPh sb="12" eb="14">
      <t>カツヨウ</t>
    </rPh>
    <rPh sb="19" eb="21">
      <t>コンカイ</t>
    </rPh>
    <rPh sb="21" eb="22">
      <t>サラ</t>
    </rPh>
    <rPh sb="24" eb="26">
      <t>カクチョウ</t>
    </rPh>
    <rPh sb="27" eb="28">
      <t>カンガ</t>
    </rPh>
    <phoneticPr fontId="84"/>
  </si>
  <si>
    <t>3%(4%)以上必要</t>
    <phoneticPr fontId="84"/>
  </si>
  <si>
    <t>※給与支給総額から役員報酬を除いた額</t>
    <phoneticPr fontId="84"/>
  </si>
  <si>
    <t>＜事業計画＞</t>
    <rPh sb="1" eb="5">
      <t>ジギョウケイカク</t>
    </rPh>
    <phoneticPr fontId="84"/>
  </si>
  <si>
    <t>最新の納税証明書と一致しない場合は理由書が必要</t>
    <rPh sb="0" eb="2">
      <t>サイシン</t>
    </rPh>
    <rPh sb="3" eb="8">
      <t>ノウゼイショウメイショ</t>
    </rPh>
    <rPh sb="9" eb="11">
      <t>イッチ</t>
    </rPh>
    <rPh sb="14" eb="16">
      <t>バアイ</t>
    </rPh>
    <rPh sb="17" eb="20">
      <t>リユウショ</t>
    </rPh>
    <rPh sb="21" eb="23">
      <t>ヒツヨウ</t>
    </rPh>
    <phoneticPr fontId="84"/>
  </si>
  <si>
    <t>=IF($K$5=$W$5,TRUE,FALSE)</t>
    <phoneticPr fontId="84"/>
  </si>
  <si>
    <t>=IF($K$13=$W$13,TRUE,FALSE)</t>
    <phoneticPr fontId="84"/>
  </si>
  <si>
    <t>=IF($K$19=$W$19,TRUE,FALSE)</t>
    <phoneticPr fontId="84"/>
  </si>
  <si>
    <t>　</t>
    <phoneticPr fontId="84"/>
  </si>
  <si>
    <r>
      <t>営業利益　</t>
    </r>
    <r>
      <rPr>
        <b/>
        <sz val="10"/>
        <color rgb="FFEE0000"/>
        <rFont val="游ゴシック"/>
        <family val="3"/>
        <charset val="128"/>
      </rPr>
      <t>★</t>
    </r>
    <rPh sb="0" eb="4">
      <t>エイギョウリエキ</t>
    </rPh>
    <phoneticPr fontId="84"/>
  </si>
  <si>
    <r>
      <rPr>
        <sz val="10"/>
        <color rgb="FFEE0000"/>
        <rFont val="游ゴシック"/>
        <family val="3"/>
        <charset val="128"/>
      </rPr>
      <t>★</t>
    </r>
    <r>
      <rPr>
        <sz val="10"/>
        <color theme="1"/>
        <rFont val="游ゴシック"/>
        <family val="3"/>
        <charset val="128"/>
      </rPr>
      <t>営業利益 プラス：1マイナス：2</t>
    </r>
    <phoneticPr fontId="84"/>
  </si>
  <si>
    <t>大企業✕</t>
    <rPh sb="0" eb="3">
      <t>ダイキギョウ</t>
    </rPh>
    <phoneticPr fontId="84"/>
  </si>
  <si>
    <r>
      <t>①計画数値を入れる際に</t>
    </r>
    <r>
      <rPr>
        <b/>
        <u/>
        <sz val="11"/>
        <color theme="1"/>
        <rFont val="游ゴシック"/>
        <family val="3"/>
        <charset val="128"/>
      </rPr>
      <t>ダミーの数字</t>
    </r>
    <r>
      <rPr>
        <sz val="11"/>
        <color theme="1"/>
        <rFont val="游ゴシック"/>
        <family val="3"/>
        <charset val="128"/>
      </rPr>
      <t>を入れる</t>
    </r>
  </si>
  <si>
    <r>
      <t>②ツール入力後の「備考欄」にて、正しい</t>
    </r>
    <r>
      <rPr>
        <b/>
        <u/>
        <sz val="11"/>
        <color theme="1"/>
        <rFont val="游ゴシック"/>
        <family val="3"/>
        <charset val="128"/>
      </rPr>
      <t>営業利益・人件費・減価償却費</t>
    </r>
    <r>
      <rPr>
        <sz val="11"/>
        <color theme="1"/>
        <rFont val="游ゴシック"/>
        <family val="3"/>
        <charset val="128"/>
      </rPr>
      <t>の数値を入れる（255字以内）</t>
    </r>
  </si>
  <si>
    <r>
      <t xml:space="preserve">計画数値エラーのため営業利益と人件費と減価償却費の正しい数値を以下に記載いたします。
①2023/4～2024/3　②2025/4～2026/3　③2026/4～2027/3　④2027/4～2028/3
【営業利益】
</t>
    </r>
    <r>
      <rPr>
        <sz val="11"/>
        <color rgb="FFFF0000"/>
        <rFont val="游ゴシック"/>
        <family val="3"/>
        <charset val="128"/>
      </rPr>
      <t>①-5,881,712　②1,233,116　③2,457,717　④3,675,079</t>
    </r>
    <r>
      <rPr>
        <sz val="11"/>
        <color theme="1"/>
        <rFont val="游ゴシック"/>
        <family val="3"/>
        <charset val="128"/>
      </rPr>
      <t xml:space="preserve">
【人件費】
</t>
    </r>
    <r>
      <rPr>
        <sz val="11"/>
        <color rgb="FFFF0000"/>
        <rFont val="游ゴシック"/>
        <family val="3"/>
        <charset val="128"/>
      </rPr>
      <t xml:space="preserve">①1,800,000　②1,827,000　③1,854,405　④1,882,222
</t>
    </r>
    <r>
      <rPr>
        <sz val="11"/>
        <color theme="1"/>
        <rFont val="游ゴシック"/>
        <family val="3"/>
        <charset val="128"/>
      </rPr>
      <t xml:space="preserve">【減価償却費】
</t>
    </r>
    <r>
      <rPr>
        <sz val="11"/>
        <color rgb="FFFF0000"/>
        <rFont val="游ゴシック"/>
        <family val="3"/>
        <charset val="128"/>
      </rPr>
      <t>①378,496、②321,722、③273,464、④232,444</t>
    </r>
  </si>
  <si>
    <t>人材力＋その他＋４つ以上チェック✅</t>
    <rPh sb="0" eb="2">
      <t>ジンザイ</t>
    </rPh>
    <rPh sb="2" eb="3">
      <t>リョク</t>
    </rPh>
    <rPh sb="6" eb="7">
      <t>タ</t>
    </rPh>
    <rPh sb="10" eb="12">
      <t>イジョウ</t>
    </rPh>
    <phoneticPr fontId="84"/>
  </si>
  <si>
    <t>上から９つにチェック✅　✕会計業務や…はスキップ</t>
    <rPh sb="0" eb="1">
      <t>ウエ</t>
    </rPh>
    <rPh sb="13" eb="17">
      <t>カイケイギョウム</t>
    </rPh>
    <phoneticPr fontId="84"/>
  </si>
  <si>
    <t>✕ セキュリティ対策は講じていないため、対策を講じていく</t>
    <rPh sb="8" eb="10">
      <t>タイサク</t>
    </rPh>
    <rPh sb="11" eb="12">
      <t>コウ</t>
    </rPh>
    <rPh sb="20" eb="22">
      <t>タイサク</t>
    </rPh>
    <rPh sb="23" eb="24">
      <t>コウ</t>
    </rPh>
    <phoneticPr fontId="84"/>
  </si>
  <si>
    <t>✕ セキュリティ対策を講じておらず、今後もその予定はない</t>
    <rPh sb="8" eb="10">
      <t>タイサク</t>
    </rPh>
    <rPh sb="11" eb="12">
      <t>コウ</t>
    </rPh>
    <rPh sb="18" eb="20">
      <t>コンゴ</t>
    </rPh>
    <rPh sb="23" eb="25">
      <t>ヨテイ</t>
    </rPh>
    <phoneticPr fontId="84"/>
  </si>
  <si>
    <t>上３つにチェック✅</t>
    <rPh sb="0" eb="1">
      <t>ウエ</t>
    </rPh>
    <phoneticPr fontId="84"/>
  </si>
  <si>
    <t>✕ これまでITツールは一切導入していない</t>
    <rPh sb="12" eb="14">
      <t>イッサイ</t>
    </rPh>
    <rPh sb="14" eb="16">
      <t>ドウニュウ</t>
    </rPh>
    <phoneticPr fontId="84"/>
  </si>
  <si>
    <t>６つ全てにチェック✅</t>
    <rPh sb="2" eb="3">
      <t>スベ</t>
    </rPh>
    <phoneticPr fontId="84"/>
  </si>
  <si>
    <t>５つ全てにチェック✅</t>
    <rPh sb="2" eb="3">
      <t>スベ</t>
    </rPh>
    <phoneticPr fontId="84"/>
  </si>
  <si>
    <t>チェックあり✅</t>
    <phoneticPr fontId="84"/>
  </si>
  <si>
    <t>※IDが誤っている場合不採択になるため、必ず正しいIDをご入力ください。
　ZOOM申請時にご入力を確認しますので、メールをお手元にお控えください。</t>
    <phoneticPr fontId="84"/>
  </si>
  <si>
    <t>申請時に要再確認。特に理由がなければ50円以上で案内する</t>
    <rPh sb="0" eb="3">
      <t>シンセイジ</t>
    </rPh>
    <rPh sb="4" eb="5">
      <t>ヨウ</t>
    </rPh>
    <rPh sb="5" eb="8">
      <t>サイカクニン</t>
    </rPh>
    <rPh sb="9" eb="10">
      <t>トク</t>
    </rPh>
    <rPh sb="11" eb="13">
      <t>リユウ</t>
    </rPh>
    <rPh sb="20" eb="23">
      <t>エンイジョウ</t>
    </rPh>
    <rPh sb="24" eb="26">
      <t>アンナイ</t>
    </rPh>
    <phoneticPr fontId="84"/>
  </si>
  <si>
    <t>2025年度にＩＴ導入支援事業者（構成員を含む）として登録されている事業者の代表者及び役員は、
他の事業者として交付申請を行なうことはできません。</t>
  </si>
  <si>
    <t>　3. IT導入支援事業者と補助事業者の重複について</t>
    <phoneticPr fontId="84"/>
  </si>
  <si>
    <t>屋号 フリガナ</t>
  </si>
  <si>
    <t>屋号</t>
  </si>
  <si>
    <t>必ず一の位まで正確な数字を半角でご入力ください。確定申告書と青色申告決算書（もしくは白色申告決算書）を参照してください。</t>
  </si>
  <si>
    <t>プルダウンから選択してください</t>
    <phoneticPr fontId="84"/>
  </si>
  <si>
    <t>開業届に記入した日付を入力してください</t>
  </si>
  <si>
    <t>確定申告書の収入金額等のうち、事業としての収入をご入力ください　※給与は含みません</t>
  </si>
  <si>
    <t>売上総利益(粗利)</t>
  </si>
  <si>
    <t>青色(白色)申告決算書の左端にある「差引金額」の数字をご入力ください</t>
  </si>
  <si>
    <t>営業利益／
経常利益※</t>
  </si>
  <si>
    <r>
      <rPr>
        <sz val="10"/>
        <color theme="1"/>
        <rFont val="游ゴシック"/>
        <family val="3"/>
        <charset val="128"/>
      </rPr>
      <t xml:space="preserve">青色(白色)申告決算書に記載されている金額をご入力ください
</t>
    </r>
    <r>
      <rPr>
        <b/>
        <sz val="10"/>
        <color theme="1"/>
        <rFont val="游ゴシック"/>
        <family val="3"/>
        <charset val="128"/>
      </rPr>
      <t>記載がない場合は0とご入力ください</t>
    </r>
  </si>
  <si>
    <t>役員報酬／
給与支給額／
賞与／労務費</t>
  </si>
  <si>
    <t>青色(白色)申告決算書に記載されている金額をご入力ください</t>
  </si>
  <si>
    <t>①給与支給総額を年率平均1.5%以上向上させる</t>
    <phoneticPr fontId="84"/>
  </si>
  <si>
    <t>代表者・役員以外の方で、従業員であればどなたのお名前でも構いません</t>
    <rPh sb="4" eb="6">
      <t>ヤクイン</t>
    </rPh>
    <phoneticPr fontId="84"/>
  </si>
  <si>
    <t>代表者・役員以外の方で、経理・給与担当の方がいらっしゃらない場合は、お手伝い等をしたことがある従業員</t>
    <rPh sb="4" eb="6">
      <t>ヤクイン</t>
    </rPh>
    <phoneticPr fontId="84"/>
  </si>
  <si>
    <t>&lt;成長加速マッチングサービス&gt;</t>
    <rPh sb="1" eb="5">
      <t>セイチョウカソク</t>
    </rPh>
    <phoneticPr fontId="84"/>
  </si>
  <si>
    <t>　登録状況</t>
    <rPh sb="1" eb="5">
      <t>トウロクジョウキョウ</t>
    </rPh>
    <phoneticPr fontId="84"/>
  </si>
  <si>
    <t>掲載中</t>
    <rPh sb="0" eb="3">
      <t>ケイサイチュウ</t>
    </rPh>
    <phoneticPr fontId="84"/>
  </si>
  <si>
    <t>未対応</t>
    <phoneticPr fontId="84"/>
  </si>
  <si>
    <t>３名以上従業員がいらっしゃる場合は、全て違う方のお名前をご入力ください。可能でしたら代表者・役員とは異なる姓の方でお願いいたします。</t>
    <rPh sb="46" eb="48">
      <t>ヤクイン</t>
    </rPh>
    <phoneticPr fontId="84"/>
  </si>
  <si>
    <t>③賃上げ計画(①)の策定を行ったことを、従業員へ説明する（口頭で構いません）</t>
    <phoneticPr fontId="84"/>
  </si>
  <si>
    <r>
      <t>申請当日に、「</t>
    </r>
    <r>
      <rPr>
        <b/>
        <sz val="11"/>
        <rFont val="游ゴシック"/>
        <family val="3"/>
        <charset val="128"/>
      </rPr>
      <t>導入するITツールの金額が確認できるもの</t>
    </r>
    <r>
      <rPr>
        <sz val="11"/>
        <rFont val="游ゴシック"/>
        <family val="3"/>
        <charset val="128"/>
      </rPr>
      <t>」を
お手元にご用意いただけますか。</t>
    </r>
    <rPh sb="0" eb="2">
      <t>シンセイ</t>
    </rPh>
    <rPh sb="2" eb="4">
      <t>トウジツ</t>
    </rPh>
    <rPh sb="7" eb="9">
      <t>ドウニュウ</t>
    </rPh>
    <rPh sb="17" eb="19">
      <t>キンガク</t>
    </rPh>
    <rPh sb="20" eb="22">
      <t>カクニン</t>
    </rPh>
    <rPh sb="31" eb="33">
      <t>テモト</t>
    </rPh>
    <rPh sb="35" eb="37">
      <t>ヨウイ</t>
    </rPh>
    <phoneticPr fontId="84"/>
  </si>
  <si>
    <t>賃上げ加点実施のご希望</t>
    <phoneticPr fontId="84"/>
  </si>
  <si>
    <r>
      <t>現在/前期決算時の雇用状況を</t>
    </r>
    <r>
      <rPr>
        <b/>
        <u/>
        <sz val="10"/>
        <color theme="1"/>
        <rFont val="游ゴシック"/>
        <family val="3"/>
        <charset val="128"/>
      </rPr>
      <t>半角数字でご入力ください</t>
    </r>
    <r>
      <rPr>
        <b/>
        <sz val="10"/>
        <color theme="1"/>
        <rFont val="游ゴシック"/>
        <family val="3"/>
        <charset val="128"/>
      </rPr>
      <t>。
従業員がいない場合は 0 とご入力ください。
専従者は含めず、該当人数をご入力ください。</t>
    </r>
    <phoneticPr fontId="84"/>
  </si>
  <si>
    <t>地域別最低賃金が改定になった場合には、効果報告開始時の最低賃金が基準になります。</t>
    <phoneticPr fontId="84"/>
  </si>
  <si>
    <t>＜成長加速マッチングサービス確認＞</t>
    <rPh sb="1" eb="3">
      <t>セイチョウ</t>
    </rPh>
    <rPh sb="3" eb="5">
      <t>カソク</t>
    </rPh>
    <rPh sb="14" eb="16">
      <t>カクニン</t>
    </rPh>
    <phoneticPr fontId="84"/>
  </si>
  <si>
    <t>申請予定金額</t>
    <phoneticPr fontId="84"/>
  </si>
  <si>
    <t>・賃上げ加点の実施を申告し、賃上げ計画と目標最低賃金（①・②）が効果報告時点（2027年～2030年の期間）で達成されなかった場合、</t>
    <phoneticPr fontId="84"/>
  </si>
  <si>
    <t>改定前：</t>
    <rPh sb="0" eb="2">
      <t>カイテイ</t>
    </rPh>
    <rPh sb="2" eb="3">
      <t>マエ</t>
    </rPh>
    <phoneticPr fontId="84"/>
  </si>
  <si>
    <t>改定後：</t>
    <phoneticPr fontId="84"/>
  </si>
  <si>
    <t>地域別最低賃金（本日時点）</t>
    <phoneticPr fontId="84"/>
  </si>
  <si>
    <r>
      <t xml:space="preserve">確定申告書の所得金額等のうち、事業としての収入（※給与は含みません）に
専従者給与の金額 と 青色申告特別控除の金額 とを合計した金額をご入力ください　
損失の場合は「-（マイナス）」を付けてご入力ください
</t>
    </r>
    <r>
      <rPr>
        <b/>
        <sz val="10"/>
        <color theme="1"/>
        <rFont val="游ゴシック"/>
        <family val="3"/>
        <charset val="128"/>
      </rPr>
      <t>※経常利益には営業利益と同様の金額をご入力ください※</t>
    </r>
    <rPh sb="6" eb="8">
      <t>ショトク</t>
    </rPh>
    <phoneticPr fontId="84"/>
  </si>
  <si>
    <t xml:space="preserve">
青色(白色)申告決算書に記載されている金額をご入力ください。
※役員報酬は確定申告書の所得金額等の①～③の内、事業として行っている額をご入力ください。
</t>
    <phoneticPr fontId="84"/>
  </si>
  <si>
    <t>令和7年10月4日</t>
  </si>
  <si>
    <t>令和7年11月21日</t>
  </si>
  <si>
    <t>https://saiteichingin.mhlw.go.jp/table/page_list_nationallist.html</t>
  </si>
  <si>
    <t>令和7年12月1日</t>
  </si>
  <si>
    <t>2025/10/01 令和7年版に更新しました。</t>
    <rPh sb="11" eb="13">
      <t>レイワ</t>
    </rPh>
    <rPh sb="14" eb="15">
      <t>ネン</t>
    </rPh>
    <rPh sb="15" eb="16">
      <t>バン</t>
    </rPh>
    <rPh sb="17" eb="19">
      <t>コウシン</t>
    </rPh>
    <phoneticPr fontId="84"/>
  </si>
  <si>
    <t>令和8年3月31日</t>
  </si>
  <si>
    <t>令和7年12月23日</t>
  </si>
  <si>
    <t>令和8年1月1日</t>
  </si>
  <si>
    <t>令和7年10月12日</t>
  </si>
  <si>
    <t>令和7年10月1日</t>
  </si>
  <si>
    <t>令和8年3月1日</t>
  </si>
  <si>
    <t>令和7年11月1日</t>
  </si>
  <si>
    <t>令和7年10月3日</t>
  </si>
  <si>
    <t>令和7年10月2日</t>
  </si>
  <si>
    <t>令和7年10月8日</t>
  </si>
  <si>
    <t>令和7年10月18日</t>
  </si>
  <si>
    <t>令和7年10月5日</t>
  </si>
  <si>
    <t>令和7年10月16日</t>
  </si>
  <si>
    <t>令和7年11月16日</t>
  </si>
  <si>
    <t>令和7年11月17日</t>
  </si>
  <si>
    <t>都道府県番号</t>
    <rPh sb="0" eb="6">
      <t>トドウフケンバンゴウ</t>
    </rPh>
    <phoneticPr fontId="84"/>
  </si>
  <si>
    <t>地域別最低賃金（先月末）</t>
    <rPh sb="8" eb="11">
      <t>センゲツマツ</t>
    </rPh>
    <phoneticPr fontId="84"/>
  </si>
  <si>
    <t>先月末日</t>
    <rPh sb="0" eb="2">
      <t>センゲツ</t>
    </rPh>
    <rPh sb="2" eb="4">
      <t>マツジツ</t>
    </rPh>
    <phoneticPr fontId="84"/>
  </si>
  <si>
    <t>地域別最低賃金(先月末)</t>
    <rPh sb="8" eb="11">
      <t>センゲツマツ</t>
    </rPh>
    <phoneticPr fontId="84"/>
  </si>
  <si>
    <t>達成金額（本日時点）</t>
    <rPh sb="5" eb="9">
      <t>ホンジツジテン</t>
    </rPh>
    <phoneticPr fontId="84"/>
  </si>
  <si>
    <t>2023</t>
    <phoneticPr fontId="84"/>
  </si>
  <si>
    <t>2024</t>
    <phoneticPr fontId="84"/>
  </si>
  <si>
    <t>2025</t>
    <phoneticPr fontId="84"/>
  </si>
  <si>
    <t>（記入不要）賃金台帳　</t>
  </si>
  <si>
    <t>条件２：交付申請の直近月における事業場内最低賃金（事業場内で最も低い時給）を、
　　　　令和７年７月の事業場内最低賃金プラス63円以上の水準にしたこと</t>
  </si>
  <si>
    <t>加点項目②用シート</t>
  </si>
  <si>
    <t>https://it-shien.smrj.go.jp/pdf/it2025_chingin_houkoku2_katen.xlsx</t>
  </si>
  <si>
    <t>条件１に該当しますか</t>
  </si>
  <si>
    <t>☞</t>
  </si>
  <si>
    <t>令和６年１０月から令和７年９月の間で、任意の３か月の賃金台帳の提出が必要です。</t>
  </si>
  <si>
    <t>該当する</t>
  </si>
  <si>
    <t>相談したい（賃金台帳をご提出ください）</t>
  </si>
  <si>
    <t>条件２に該当しますか</t>
  </si>
  <si>
    <t>申請の直近月と、令和７年７月の賃金台帳の提出が必要です。</t>
  </si>
  <si>
    <t>加点項目①用シート
（通常枠用）</t>
    <rPh sb="11" eb="13">
      <t>ツウジョウ</t>
    </rPh>
    <rPh sb="14" eb="15">
      <t>ヨウ</t>
    </rPh>
    <phoneticPr fontId="84"/>
  </si>
  <si>
    <t>https://it-shien.smrj.go.jp/pdf/it2025_chingin_houkoku1_hojyoritsu_katen.xlsx</t>
  </si>
  <si>
    <t>加点項目①に該当するか</t>
  </si>
  <si>
    <t>任意の３か月間、改定後最低賃を下回る従業員が３割以上</t>
  </si>
  <si>
    <t>加点項目②に該当するか</t>
  </si>
  <si>
    <t>申請直近月の事業場内最低賃金が７月より63円以上アップ</t>
  </si>
  <si>
    <t>地域別最低賃金(申請日時点)</t>
    <rPh sb="0" eb="3">
      <t>チイキベツ</t>
    </rPh>
    <rPh sb="3" eb="7">
      <t>サイテイチンギン</t>
    </rPh>
    <rPh sb="8" eb="10">
      <t>シンセイ</t>
    </rPh>
    <rPh sb="10" eb="11">
      <t>ビ</t>
    </rPh>
    <rPh sb="11" eb="13">
      <t>ジテン</t>
    </rPh>
    <phoneticPr fontId="84"/>
  </si>
  <si>
    <t>v9-4</t>
    <phoneticPr fontId="84"/>
  </si>
  <si>
    <t>　7. 今年度改定の地域別最低賃金 および 事業場内最低賃金 に関連する補助率引上げ・加点措置について　該当する場合のみ</t>
    <rPh sb="36" eb="40">
      <t>ホジョリツヒ</t>
    </rPh>
    <rPh sb="40" eb="41">
      <t>ア</t>
    </rPh>
    <rPh sb="56" eb="58">
      <t>バアイ</t>
    </rPh>
    <phoneticPr fontId="84"/>
  </si>
  <si>
    <t>※該当する場合のみ
「賃金状況報告シート」はこちらよりダウンロードください。</t>
    <rPh sb="1" eb="3">
      <t>ガイトウ</t>
    </rPh>
    <rPh sb="5" eb="7">
      <t>バアイ</t>
    </rPh>
    <phoneticPr fontId="84"/>
  </si>
  <si>
    <r>
      <t xml:space="preserve">以下のいずれかの条件を満たすことを示した場合は、審査において加点を受けることが可能です。
また条件１に該当する場合は、補助率引上げ（2／3）の適用が受けられます。※指定の期間中、従業員を雇っていなかった場合には「該当しない」をお選びください。
</t>
    </r>
    <r>
      <rPr>
        <b/>
        <sz val="11"/>
        <color rgb="FFFF0066"/>
        <rFont val="游ゴシック"/>
        <family val="3"/>
        <charset val="128"/>
      </rPr>
      <t>加点を受ける場合、①交付申請の際に「賃金状況報告シート」を提出する必要がございます。②該当月の「賃金台帳」もあわせて提出していただきます。</t>
    </r>
    <rPh sb="47" eb="49">
      <t>ジョウケン</t>
    </rPh>
    <rPh sb="51" eb="53">
      <t>ガイトウ</t>
    </rPh>
    <rPh sb="55" eb="57">
      <t>バアイ</t>
    </rPh>
    <rPh sb="59" eb="62">
      <t>ホジョリツ</t>
    </rPh>
    <rPh sb="62" eb="64">
      <t>ヒキア</t>
    </rPh>
    <rPh sb="71" eb="73">
      <t>テキヨウ</t>
    </rPh>
    <rPh sb="74" eb="75">
      <t>ウ</t>
    </rPh>
    <rPh sb="82" eb="84">
      <t>シテイ</t>
    </rPh>
    <rPh sb="122" eb="124">
      <t>カテン</t>
    </rPh>
    <phoneticPr fontId="8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</si>
</sst>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0;[Red]&quot;¥&quot;\-#,##0"/>
    <numFmt numFmtId="42" formatCode="_ &quot;¥&quot;* #,##0_ ;_ &quot;¥&quot;* \-#,##0_ ;_ &quot;¥&quot;* &quot;-&quot;_ ;_ @_ "/>
    <numFmt numFmtId="41" formatCode="_ * #,##0_ ;_ * \-#,##0_ ;_ * &quot;-&quot;_ ;_ @_ "/>
    <numFmt numFmtId="176" formatCode="0_);[Red]\(0\)"/>
    <numFmt numFmtId="177" formatCode="0_ "/>
    <numFmt numFmtId="178" formatCode="0.0%"/>
    <numFmt numFmtId="179" formatCode="General&quot;月&quot;"/>
    <numFmt numFmtId="180" formatCode="General&quot;人&quot;"/>
    <numFmt numFmtId="181" formatCode="General&quot;時間&quot;"/>
    <numFmt numFmtId="182" formatCode="\+0.00%;[Red]\-0.00%;\±0.00%"/>
    <numFmt numFmtId="183" formatCode="&quot;¥&quot;#,##0_);[Red]\(&quot;¥&quot;#,##0\)"/>
    <numFmt numFmtId="184" formatCode="#,##0.0;[Red]\-#,##0.0"/>
    <numFmt numFmtId="185" formatCode="&quot;¥&quot;#,##0.0;&quot;¥&quot;\-#,##0.0"/>
    <numFmt numFmtId="186" formatCode="yyyy/mm/dd"/>
    <numFmt numFmtId="187" formatCode="\+0;[Red]\-0;\±0"/>
    <numFmt numFmtId="188" formatCode="[$-F800]dddd\,\ mmmm\ dd\,\ yyyy"/>
  </numFmts>
  <fonts count="119">
    <font>
      <sz val="11"/>
      <color theme="1"/>
      <name val="Calibri"/>
      <scheme val="minor"/>
    </font>
    <font>
      <b/>
      <sz val="11"/>
      <color theme="1"/>
      <name val="Arial"/>
      <family val="2"/>
    </font>
    <font>
      <b/>
      <sz val="10"/>
      <color theme="1"/>
      <name val="Arial"/>
      <family val="2"/>
    </font>
    <font>
      <b/>
      <sz val="10"/>
      <color theme="1"/>
      <name val="ＭＳ ゴシック"/>
      <family val="3"/>
      <charset val="128"/>
    </font>
    <font>
      <sz val="11"/>
      <color theme="1"/>
      <name val="游ゴシック"/>
      <family val="3"/>
      <charset val="128"/>
    </font>
    <font>
      <sz val="11"/>
      <color theme="1"/>
      <name val="Calibri"/>
      <family val="2"/>
    </font>
    <font>
      <sz val="10"/>
      <color theme="1"/>
      <name val="游ゴシック"/>
      <family val="3"/>
      <charset val="128"/>
    </font>
    <font>
      <b/>
      <sz val="10"/>
      <color rgb="FFBFBFBF"/>
      <name val="游ゴシック"/>
      <family val="3"/>
      <charset val="128"/>
    </font>
    <font>
      <sz val="10"/>
      <color theme="0"/>
      <name val="游ゴシック"/>
      <family val="3"/>
      <charset val="128"/>
    </font>
    <font>
      <b/>
      <sz val="11"/>
      <color theme="1"/>
      <name val="游ゴシック"/>
      <family val="3"/>
      <charset val="128"/>
    </font>
    <font>
      <b/>
      <sz val="14"/>
      <color rgb="FF00B050"/>
      <name val="游ゴシック"/>
      <family val="3"/>
      <charset val="128"/>
    </font>
    <font>
      <sz val="11"/>
      <name val="Calibri"/>
      <family val="2"/>
    </font>
    <font>
      <b/>
      <sz val="10"/>
      <color rgb="FFFFFF00"/>
      <name val="游ゴシック"/>
      <family val="3"/>
      <charset val="128"/>
    </font>
    <font>
      <sz val="9"/>
      <color theme="1"/>
      <name val="游ゴシック"/>
      <family val="3"/>
      <charset val="128"/>
    </font>
    <font>
      <b/>
      <sz val="14"/>
      <color theme="0"/>
      <name val="游ゴシック"/>
      <family val="3"/>
      <charset val="128"/>
    </font>
    <font>
      <b/>
      <sz val="16"/>
      <color theme="4"/>
      <name val="游ゴシック"/>
      <family val="3"/>
      <charset val="128"/>
    </font>
    <font>
      <b/>
      <sz val="10"/>
      <color rgb="FFFF0066"/>
      <name val="游ゴシック"/>
      <family val="3"/>
      <charset val="128"/>
    </font>
    <font>
      <b/>
      <sz val="16"/>
      <color theme="1"/>
      <name val="游ゴシック"/>
      <family val="3"/>
      <charset val="128"/>
    </font>
    <font>
      <b/>
      <sz val="10"/>
      <color theme="1"/>
      <name val="游ゴシック"/>
      <family val="3"/>
      <charset val="128"/>
    </font>
    <font>
      <sz val="8"/>
      <color theme="1"/>
      <name val="游ゴシック"/>
      <family val="3"/>
      <charset val="128"/>
    </font>
    <font>
      <b/>
      <sz val="14"/>
      <color theme="1"/>
      <name val="游ゴシック"/>
      <family val="3"/>
      <charset val="128"/>
    </font>
    <font>
      <b/>
      <sz val="12"/>
      <color rgb="FF00B050"/>
      <name val="游ゴシック"/>
      <family val="3"/>
      <charset val="128"/>
    </font>
    <font>
      <b/>
      <sz val="9"/>
      <color theme="1"/>
      <name val="游ゴシック"/>
      <family val="3"/>
      <charset val="128"/>
    </font>
    <font>
      <sz val="12"/>
      <color theme="1"/>
      <name val="游ゴシック"/>
      <family val="3"/>
      <charset val="128"/>
    </font>
    <font>
      <sz val="9"/>
      <color rgb="FFFF0000"/>
      <name val="游ゴシック"/>
      <family val="3"/>
      <charset val="128"/>
    </font>
    <font>
      <b/>
      <sz val="10"/>
      <color rgb="FFBFBFBF"/>
      <name val="Quattrocento Sans"/>
      <family val="2"/>
    </font>
    <font>
      <sz val="8"/>
      <color rgb="FFFF0000"/>
      <name val="游ゴシック"/>
      <family val="3"/>
      <charset val="128"/>
    </font>
    <font>
      <b/>
      <sz val="9"/>
      <color rgb="FFFF0000"/>
      <name val="游ゴシック"/>
      <family val="3"/>
      <charset val="128"/>
    </font>
    <font>
      <b/>
      <sz val="11"/>
      <color theme="0"/>
      <name val="游ゴシック"/>
      <family val="3"/>
      <charset val="128"/>
    </font>
    <font>
      <u/>
      <sz val="11"/>
      <color theme="10"/>
      <name val="游ゴシック"/>
      <family val="3"/>
      <charset val="128"/>
    </font>
    <font>
      <sz val="9"/>
      <color rgb="FF002060"/>
      <name val="游ゴシック"/>
      <family val="3"/>
      <charset val="128"/>
    </font>
    <font>
      <b/>
      <sz val="11"/>
      <color rgb="FF44546A"/>
      <name val="游ゴシック"/>
      <family val="3"/>
      <charset val="128"/>
    </font>
    <font>
      <b/>
      <sz val="11"/>
      <color rgb="FF1E4E79"/>
      <name val="游ゴシック"/>
      <family val="3"/>
      <charset val="128"/>
    </font>
    <font>
      <sz val="8"/>
      <color rgb="FF44546A"/>
      <name val="游ゴシック"/>
      <family val="3"/>
      <charset val="128"/>
    </font>
    <font>
      <sz val="9"/>
      <color rgb="FF44546A"/>
      <name val="游ゴシック"/>
      <family val="3"/>
      <charset val="128"/>
    </font>
    <font>
      <b/>
      <sz val="9"/>
      <color rgb="FF44546A"/>
      <name val="游ゴシック"/>
      <family val="3"/>
      <charset val="128"/>
    </font>
    <font>
      <b/>
      <sz val="10"/>
      <color rgb="FF44546A"/>
      <name val="游ゴシック"/>
      <family val="3"/>
      <charset val="128"/>
    </font>
    <font>
      <sz val="10"/>
      <color rgb="FF44546A"/>
      <name val="游ゴシック"/>
      <family val="3"/>
      <charset val="128"/>
    </font>
    <font>
      <sz val="11"/>
      <color theme="10"/>
      <name val="游ゴシック"/>
      <family val="3"/>
      <charset val="128"/>
    </font>
    <font>
      <u/>
      <sz val="9"/>
      <color theme="10"/>
      <name val="游ゴシック"/>
      <family val="3"/>
      <charset val="128"/>
    </font>
    <font>
      <b/>
      <sz val="12"/>
      <color theme="0"/>
      <name val="游ゴシック"/>
      <family val="3"/>
      <charset val="128"/>
    </font>
    <font>
      <b/>
      <sz val="12"/>
      <color theme="1"/>
      <name val="游ゴシック"/>
      <family val="3"/>
      <charset val="128"/>
    </font>
    <font>
      <b/>
      <sz val="10"/>
      <color rgb="FF002060"/>
      <name val="游ゴシック"/>
      <family val="3"/>
      <charset val="128"/>
    </font>
    <font>
      <u/>
      <sz val="12"/>
      <color theme="10"/>
      <name val="游ゴシック"/>
      <family val="3"/>
      <charset val="128"/>
    </font>
    <font>
      <u/>
      <sz val="11"/>
      <color theme="10"/>
      <name val="游ゴシック"/>
      <family val="3"/>
      <charset val="128"/>
    </font>
    <font>
      <sz val="16"/>
      <color rgb="FF44546A"/>
      <name val="游ゴシック"/>
      <family val="3"/>
      <charset val="128"/>
    </font>
    <font>
      <sz val="11"/>
      <color rgb="FF002060"/>
      <name val="游ゴシック"/>
      <family val="3"/>
      <charset val="128"/>
    </font>
    <font>
      <sz val="14"/>
      <color theme="1"/>
      <name val="游ゴシック"/>
      <family val="3"/>
      <charset val="128"/>
    </font>
    <font>
      <b/>
      <sz val="9"/>
      <color rgb="FF002060"/>
      <name val="游ゴシック"/>
      <family val="3"/>
      <charset val="128"/>
    </font>
    <font>
      <u/>
      <sz val="11"/>
      <color theme="10"/>
      <name val="游ゴシック"/>
      <family val="3"/>
      <charset val="128"/>
    </font>
    <font>
      <b/>
      <sz val="8"/>
      <color rgb="FF8496B0"/>
      <name val="游ゴシック"/>
      <family val="3"/>
      <charset val="128"/>
    </font>
    <font>
      <b/>
      <sz val="11"/>
      <color rgb="FF00B050"/>
      <name val="游ゴシック"/>
      <family val="3"/>
      <charset val="128"/>
    </font>
    <font>
      <b/>
      <sz val="11"/>
      <color rgb="FFFF0066"/>
      <name val="游ゴシック"/>
      <family val="3"/>
      <charset val="128"/>
    </font>
    <font>
      <b/>
      <sz val="9"/>
      <color rgb="FFFF0066"/>
      <name val="游ゴシック"/>
      <family val="3"/>
      <charset val="128"/>
    </font>
    <font>
      <u/>
      <sz val="11"/>
      <color theme="10"/>
      <name val="游ゴシック"/>
      <family val="3"/>
      <charset val="128"/>
    </font>
    <font>
      <u/>
      <sz val="9"/>
      <color rgb="FFBFBFBF"/>
      <name val="游ゴシック"/>
      <family val="3"/>
      <charset val="128"/>
    </font>
    <font>
      <u/>
      <sz val="9"/>
      <color rgb="FFBFBFBF"/>
      <name val="游ゴシック"/>
      <family val="3"/>
      <charset val="128"/>
    </font>
    <font>
      <b/>
      <sz val="18"/>
      <color theme="1"/>
      <name val="游ゴシック"/>
      <family val="3"/>
      <charset val="128"/>
    </font>
    <font>
      <u/>
      <sz val="9"/>
      <color rgb="FFBFBFBF"/>
      <name val="游ゴシック"/>
      <family val="3"/>
      <charset val="128"/>
    </font>
    <font>
      <u/>
      <sz val="9"/>
      <color rgb="FFBFBFBF"/>
      <name val="游ゴシック"/>
      <family val="3"/>
      <charset val="128"/>
    </font>
    <font>
      <u/>
      <sz val="9"/>
      <color rgb="FFBFBFBF"/>
      <name val="游ゴシック"/>
      <family val="3"/>
      <charset val="128"/>
    </font>
    <font>
      <u/>
      <sz val="9"/>
      <color rgb="FFBFBFBF"/>
      <name val="游ゴシック"/>
      <family val="3"/>
      <charset val="128"/>
    </font>
    <font>
      <sz val="10"/>
      <color rgb="FF000000"/>
      <name val="游ゴシック"/>
      <family val="3"/>
      <charset val="128"/>
    </font>
    <font>
      <b/>
      <sz val="12"/>
      <color rgb="FFFFFFFF"/>
      <name val="游ゴシック"/>
      <family val="3"/>
      <charset val="128"/>
    </font>
    <font>
      <sz val="13"/>
      <color theme="1"/>
      <name val="游ゴシック"/>
      <family val="3"/>
      <charset val="128"/>
    </font>
    <font>
      <sz val="14"/>
      <color rgb="FF000000"/>
      <name val="游ゴシック"/>
      <family val="3"/>
      <charset val="128"/>
    </font>
    <font>
      <sz val="11"/>
      <color rgb="FF0070C0"/>
      <name val="游ゴシック"/>
      <family val="3"/>
      <charset val="128"/>
    </font>
    <font>
      <sz val="12"/>
      <color theme="0"/>
      <name val="Arial"/>
      <family val="2"/>
    </font>
    <font>
      <sz val="12"/>
      <color theme="0"/>
      <name val="游ゴシック"/>
      <family val="3"/>
      <charset val="128"/>
    </font>
    <font>
      <sz val="12"/>
      <color rgb="FF000000"/>
      <name val="Calibri"/>
      <family val="2"/>
    </font>
    <font>
      <b/>
      <sz val="12"/>
      <color rgb="FFBFBFBF"/>
      <name val="游ゴシック"/>
      <family val="3"/>
      <charset val="128"/>
    </font>
    <font>
      <b/>
      <sz val="14"/>
      <color rgb="FF44546A"/>
      <name val="游ゴシック"/>
      <family val="3"/>
      <charset val="128"/>
    </font>
    <font>
      <sz val="11"/>
      <color rgb="FF44546A"/>
      <name val="游ゴシック"/>
      <family val="3"/>
      <charset val="128"/>
    </font>
    <font>
      <sz val="14"/>
      <color rgb="FF1E4E79"/>
      <name val="游ゴシック"/>
      <family val="3"/>
      <charset val="128"/>
    </font>
    <font>
      <b/>
      <sz val="11"/>
      <color rgb="FFFF99CC"/>
      <name val="游ゴシック"/>
      <family val="3"/>
      <charset val="128"/>
    </font>
    <font>
      <b/>
      <sz val="20"/>
      <color theme="4"/>
      <name val="游ゴシック"/>
      <family val="3"/>
      <charset val="128"/>
    </font>
    <font>
      <sz val="10"/>
      <color theme="0"/>
      <name val="MS PGothic"/>
      <family val="3"/>
      <charset val="128"/>
    </font>
    <font>
      <b/>
      <sz val="11"/>
      <color rgb="FFFF0000"/>
      <name val="游ゴシック"/>
      <family val="3"/>
      <charset val="128"/>
    </font>
    <font>
      <b/>
      <u/>
      <sz val="11"/>
      <color theme="1"/>
      <name val="游ゴシック"/>
      <family val="3"/>
      <charset val="128"/>
    </font>
    <font>
      <b/>
      <sz val="11"/>
      <color theme="1"/>
      <name val="ＭＳ ゴシック"/>
      <family val="3"/>
      <charset val="128"/>
    </font>
    <font>
      <b/>
      <sz val="10"/>
      <color theme="1"/>
      <name val="Yu Gothic"/>
      <family val="3"/>
      <charset val="128"/>
    </font>
    <font>
      <b/>
      <u/>
      <sz val="10"/>
      <color theme="1"/>
      <name val="游ゴシック"/>
      <family val="3"/>
      <charset val="128"/>
    </font>
    <font>
      <sz val="11"/>
      <color theme="1"/>
      <name val="Segoe UI Symbol"/>
      <family val="2"/>
    </font>
    <font>
      <sz val="11"/>
      <color rgb="FFFF0000"/>
      <name val="游ゴシック"/>
      <family val="3"/>
      <charset val="128"/>
    </font>
    <font>
      <sz val="6"/>
      <name val="Calibri"/>
      <family val="3"/>
      <charset val="128"/>
      <scheme val="minor"/>
    </font>
    <font>
      <sz val="10"/>
      <color rgb="FFCCFFFF"/>
      <name val="游ゴシック"/>
      <family val="3"/>
      <charset val="128"/>
    </font>
    <font>
      <sz val="11"/>
      <name val="游ゴシック"/>
      <family val="3"/>
      <charset val="128"/>
    </font>
    <font>
      <u/>
      <sz val="11"/>
      <color theme="1"/>
      <name val="游ゴシック"/>
      <family val="3"/>
      <charset val="128"/>
    </font>
    <font>
      <sz val="9"/>
      <name val="游ゴシック"/>
      <family val="3"/>
      <charset val="128"/>
    </font>
    <font>
      <sz val="9"/>
      <color theme="10"/>
      <name val="游ゴシック"/>
      <family val="3"/>
      <charset val="128"/>
    </font>
    <font>
      <b/>
      <u/>
      <sz val="11"/>
      <name val="游ゴシック"/>
      <family val="3"/>
      <charset val="128"/>
    </font>
    <font>
      <b/>
      <u/>
      <sz val="10"/>
      <name val="游ゴシック"/>
      <family val="3"/>
      <charset val="128"/>
    </font>
    <font>
      <sz val="10"/>
      <name val="游ゴシック"/>
      <family val="3"/>
      <charset val="128"/>
    </font>
    <font>
      <b/>
      <sz val="12"/>
      <name val="游ゴシック"/>
      <family val="3"/>
      <charset val="128"/>
    </font>
    <font>
      <b/>
      <sz val="11"/>
      <name val="游ゴシック"/>
      <family val="3"/>
      <charset val="128"/>
    </font>
    <font>
      <b/>
      <sz val="9"/>
      <name val="游ゴシック"/>
      <family val="3"/>
      <charset val="128"/>
    </font>
    <font>
      <b/>
      <u/>
      <sz val="11"/>
      <color rgb="FF0070C0"/>
      <name val="游ゴシック"/>
      <family val="3"/>
      <charset val="128"/>
    </font>
    <font>
      <sz val="11"/>
      <color rgb="FF0070C0"/>
      <name val="Calibri"/>
      <family val="2"/>
    </font>
    <font>
      <b/>
      <sz val="10"/>
      <name val="游ゴシック"/>
      <family val="3"/>
      <charset val="128"/>
    </font>
    <font>
      <sz val="11"/>
      <color theme="1"/>
      <name val="Calibri"/>
      <family val="2"/>
      <scheme val="minor"/>
    </font>
    <font>
      <b/>
      <sz val="10"/>
      <color rgb="FF0070C0"/>
      <name val="游ゴシック"/>
      <family val="3"/>
      <charset val="128"/>
    </font>
    <font>
      <b/>
      <sz val="10"/>
      <color rgb="FFEE0000"/>
      <name val="游ゴシック"/>
      <family val="3"/>
      <charset val="128"/>
    </font>
    <font>
      <sz val="10"/>
      <color rgb="FFEE0000"/>
      <name val="游ゴシック"/>
      <family val="3"/>
      <charset val="128"/>
    </font>
    <font>
      <u/>
      <sz val="11"/>
      <color rgb="FF0070C0"/>
      <name val="游ゴシック"/>
      <family val="3"/>
      <charset val="128"/>
    </font>
    <font>
      <sz val="12"/>
      <name val="游ゴシック"/>
      <family val="3"/>
      <charset val="128"/>
    </font>
    <font>
      <sz val="11"/>
      <color theme="0"/>
      <name val="游ゴシック"/>
      <family val="3"/>
      <charset val="128"/>
    </font>
    <font>
      <sz val="9"/>
      <color rgb="FFEE0000"/>
      <name val="游ゴシック"/>
      <family val="3"/>
      <charset val="128"/>
    </font>
    <font>
      <u/>
      <sz val="11"/>
      <color theme="10"/>
      <name val="Calibri"/>
      <family val="2"/>
      <scheme val="minor"/>
    </font>
    <font>
      <b/>
      <u/>
      <sz val="12"/>
      <color rgb="FFFF0000"/>
      <name val="游ゴシック"/>
      <family val="3"/>
      <charset val="128"/>
    </font>
    <font>
      <b/>
      <u/>
      <sz val="11"/>
      <color rgb="FFFF99CC"/>
      <name val="游ゴシック"/>
      <family val="3"/>
      <charset val="128"/>
    </font>
    <font>
      <sz val="9"/>
      <color indexed="81"/>
      <name val="MS P ゴシック"/>
      <family val="3"/>
      <charset val="128"/>
    </font>
    <font>
      <b/>
      <sz val="9"/>
      <color indexed="81"/>
      <name val="MS P ゴシック"/>
      <family val="3"/>
      <charset val="128"/>
    </font>
    <font>
      <u/>
      <sz val="11"/>
      <color rgb="FF0070C0"/>
      <name val="Calibri"/>
      <family val="2"/>
      <scheme val="minor"/>
    </font>
    <font>
      <sz val="12"/>
      <color rgb="FF002060"/>
      <name val="游ゴシック"/>
      <family val="3"/>
      <charset val="128"/>
    </font>
    <font>
      <sz val="11"/>
      <color rgb="FF000000"/>
      <name val="MS PGothic"/>
      <family val="3"/>
      <charset val="128"/>
    </font>
    <font>
      <sz val="10"/>
      <color theme="0" tint="-0.499984740745262"/>
      <name val="游ゴシック"/>
      <family val="3"/>
      <charset val="128"/>
    </font>
    <font>
      <sz val="11"/>
      <color rgb="FFCCFFFF"/>
      <name val="游ゴシック"/>
      <family val="3"/>
      <charset val="128"/>
    </font>
    <font>
      <sz val="11"/>
      <color rgb="FF44546A"/>
      <name val="Calibri"/>
      <family val="2"/>
    </font>
    <font>
      <sz val="20"/>
      <color rgb="FF44546A"/>
      <name val="游ゴシック"/>
      <family val="3"/>
      <charset val="128"/>
    </font>
  </fonts>
  <fills count="44">
    <fill>
      <patternFill patternType="none"/>
    </fill>
    <fill>
      <patternFill patternType="gray125"/>
    </fill>
    <fill>
      <patternFill patternType="solid">
        <fgColor rgb="FFFEF2CB"/>
        <bgColor rgb="FFFEF2CB"/>
      </patternFill>
    </fill>
    <fill>
      <patternFill patternType="solid">
        <fgColor rgb="FFDEEAF6"/>
        <bgColor rgb="FFDEEAF6"/>
      </patternFill>
    </fill>
    <fill>
      <patternFill patternType="solid">
        <fgColor theme="0"/>
        <bgColor theme="0"/>
      </patternFill>
    </fill>
    <fill>
      <patternFill patternType="solid">
        <fgColor theme="1"/>
        <bgColor theme="1"/>
      </patternFill>
    </fill>
    <fill>
      <patternFill patternType="solid">
        <fgColor rgb="FF44546A"/>
        <bgColor rgb="FF44546A"/>
      </patternFill>
    </fill>
    <fill>
      <patternFill patternType="solid">
        <fgColor rgb="FFD6DCE4"/>
        <bgColor rgb="FFD6DCE4"/>
      </patternFill>
    </fill>
    <fill>
      <patternFill patternType="solid">
        <fgColor rgb="FFFFFFFF"/>
        <bgColor rgb="FFFFFFFF"/>
      </patternFill>
    </fill>
    <fill>
      <patternFill patternType="solid">
        <fgColor rgb="FFFFC000"/>
        <bgColor rgb="FFFFC000"/>
      </patternFill>
    </fill>
    <fill>
      <patternFill patternType="solid">
        <fgColor rgb="FFF2F2F2"/>
        <bgColor rgb="FFF2F2F2"/>
      </patternFill>
    </fill>
    <fill>
      <patternFill patternType="solid">
        <fgColor rgb="FF262626"/>
        <bgColor rgb="FF262626"/>
      </patternFill>
    </fill>
    <fill>
      <patternFill patternType="solid">
        <fgColor rgb="FFFF6600"/>
        <bgColor rgb="FFFF6600"/>
      </patternFill>
    </fill>
    <fill>
      <patternFill patternType="solid">
        <fgColor rgb="FFBDD6EE"/>
        <bgColor rgb="FFBDD6EE"/>
      </patternFill>
    </fill>
    <fill>
      <patternFill patternType="solid">
        <fgColor rgb="FFCCFFFF"/>
        <bgColor rgb="FFCCFFFF"/>
      </patternFill>
    </fill>
    <fill>
      <patternFill patternType="solid">
        <fgColor rgb="FFFFFFCC"/>
        <bgColor rgb="FFFFFFCC"/>
      </patternFill>
    </fill>
    <fill>
      <patternFill patternType="solid">
        <fgColor rgb="FF00B050"/>
        <bgColor rgb="FF00B050"/>
      </patternFill>
    </fill>
    <fill>
      <patternFill patternType="solid">
        <fgColor rgb="FF7030A0"/>
        <bgColor rgb="FF7030A0"/>
      </patternFill>
    </fill>
    <fill>
      <patternFill patternType="solid">
        <fgColor rgb="FF9CC2E5"/>
        <bgColor rgb="FF9CC2E5"/>
      </patternFill>
    </fill>
    <fill>
      <patternFill patternType="solid">
        <fgColor rgb="FF00B0F0"/>
        <bgColor rgb="FF00B0F0"/>
      </patternFill>
    </fill>
    <fill>
      <patternFill patternType="solid">
        <fgColor rgb="FFFF0066"/>
        <bgColor rgb="FFFF0066"/>
      </patternFill>
    </fill>
    <fill>
      <patternFill patternType="solid">
        <fgColor rgb="FF0070C0"/>
        <bgColor rgb="FF0070C0"/>
      </patternFill>
    </fill>
    <fill>
      <patternFill patternType="solid">
        <fgColor rgb="FFD8D8D8"/>
        <bgColor rgb="FFD8D8D8"/>
      </patternFill>
    </fill>
    <fill>
      <patternFill patternType="solid">
        <fgColor rgb="FFE2EFD9"/>
        <bgColor rgb="FFE2EFD9"/>
      </patternFill>
    </fill>
    <fill>
      <patternFill patternType="solid">
        <fgColor rgb="FFE7E6E6"/>
        <bgColor rgb="FFE7E6E6"/>
      </patternFill>
    </fill>
    <fill>
      <patternFill patternType="solid">
        <fgColor rgb="FF7F7F7F"/>
        <bgColor rgb="FF7F7F7F"/>
      </patternFill>
    </fill>
    <fill>
      <patternFill patternType="solid">
        <fgColor rgb="FFC5E0B3"/>
        <bgColor rgb="FFC5E0B3"/>
      </patternFill>
    </fill>
    <fill>
      <patternFill patternType="solid">
        <fgColor theme="0"/>
        <bgColor rgb="FFE7E6E6"/>
      </patternFill>
    </fill>
    <fill>
      <patternFill patternType="solid">
        <fgColor theme="0"/>
        <bgColor indexed="64"/>
      </patternFill>
    </fill>
    <fill>
      <patternFill patternType="solid">
        <fgColor rgb="FFCCFFFF"/>
        <bgColor indexed="64"/>
      </patternFill>
    </fill>
    <fill>
      <patternFill patternType="solid">
        <fgColor rgb="FFCCFFFF"/>
        <bgColor theme="0"/>
      </patternFill>
    </fill>
    <fill>
      <patternFill patternType="solid">
        <fgColor rgb="FF996633"/>
        <bgColor rgb="FF7F6000"/>
      </patternFill>
    </fill>
    <fill>
      <patternFill patternType="solid">
        <fgColor rgb="FFFFFFCC"/>
        <bgColor theme="0"/>
      </patternFill>
    </fill>
    <fill>
      <patternFill patternType="solid">
        <fgColor rgb="FF0070C0"/>
        <bgColor theme="4"/>
      </patternFill>
    </fill>
    <fill>
      <patternFill patternType="solid">
        <fgColor rgb="FF0070C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2F2F2"/>
        <bgColor rgb="FFFFFFCC"/>
      </patternFill>
    </fill>
    <fill>
      <patternFill patternType="solid">
        <fgColor rgb="FF002060"/>
        <bgColor indexed="64"/>
      </patternFill>
    </fill>
    <fill>
      <patternFill patternType="solid">
        <fgColor rgb="FFFFFF00"/>
        <bgColor theme="0"/>
      </patternFill>
    </fill>
    <fill>
      <patternFill patternType="solid">
        <fgColor theme="0" tint="-4.9989318521683403E-2"/>
        <bgColor theme="0"/>
      </patternFill>
    </fill>
    <fill>
      <patternFill patternType="solid">
        <fgColor rgb="FFFFC000"/>
        <bgColor indexed="64"/>
      </patternFill>
    </fill>
    <fill>
      <patternFill patternType="solid">
        <fgColor rgb="FFD6DCE4"/>
        <bgColor rgb="FFBDD6EE"/>
      </patternFill>
    </fill>
    <fill>
      <patternFill patternType="solid">
        <fgColor rgb="FF00B050"/>
        <bgColor rgb="FFCCFFFF"/>
      </patternFill>
    </fill>
  </fills>
  <borders count="307">
    <border>
      <left/>
      <right/>
      <top/>
      <bottom/>
      <diagonal/>
    </border>
    <border>
      <left/>
      <right/>
      <top/>
      <bottom/>
      <diagonal/>
    </border>
    <border>
      <left style="thick">
        <color rgb="FFFFFFFF"/>
      </left>
      <right style="thick">
        <color rgb="FFFFFFFF"/>
      </right>
      <top style="thick">
        <color rgb="FFFFFFFF"/>
      </top>
      <bottom style="thick">
        <color rgb="FFFFFFFF"/>
      </bottom>
      <diagonal/>
    </border>
    <border>
      <left/>
      <right/>
      <top/>
      <bottom style="double">
        <color theme="0"/>
      </bottom>
      <diagonal/>
    </border>
    <border>
      <left/>
      <right style="dotted">
        <color rgb="FF000000"/>
      </right>
      <top style="thin">
        <color rgb="FF8496B0"/>
      </top>
      <bottom style="double">
        <color theme="0"/>
      </bottom>
      <diagonal/>
    </border>
    <border>
      <left/>
      <right/>
      <top style="thin">
        <color rgb="FF8496B0"/>
      </top>
      <bottom style="double">
        <color theme="0"/>
      </bottom>
      <diagonal/>
    </border>
    <border>
      <left style="dotted">
        <color rgb="FF000000"/>
      </left>
      <right style="dotted">
        <color rgb="FF000000"/>
      </right>
      <top style="thin">
        <color rgb="FF8496B0"/>
      </top>
      <bottom style="double">
        <color theme="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3F3F3F"/>
      </bottom>
      <diagonal/>
    </border>
    <border>
      <left/>
      <right style="dotted">
        <color rgb="FF000000"/>
      </right>
      <top/>
      <bottom style="thin">
        <color rgb="FF8496B0"/>
      </bottom>
      <diagonal/>
    </border>
    <border>
      <left/>
      <right/>
      <top/>
      <bottom style="thin">
        <color rgb="FF8496B0"/>
      </bottom>
      <diagonal/>
    </border>
    <border>
      <left style="dotted">
        <color rgb="FF000000"/>
      </left>
      <right style="dotted">
        <color rgb="FF000000"/>
      </right>
      <top/>
      <bottom style="thin">
        <color rgb="FF8496B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3F3F3F"/>
      </top>
      <bottom style="thin">
        <color rgb="FF3F3F3F"/>
      </bottom>
      <diagonal/>
    </border>
    <border>
      <left/>
      <right style="dotted">
        <color rgb="FF000000"/>
      </right>
      <top style="thin">
        <color rgb="FF8496B0"/>
      </top>
      <bottom style="thin">
        <color rgb="FF8496B0"/>
      </bottom>
      <diagonal/>
    </border>
    <border>
      <left/>
      <right/>
      <top style="thin">
        <color rgb="FF8496B0"/>
      </top>
      <bottom style="thin">
        <color rgb="FF8496B0"/>
      </bottom>
      <diagonal/>
    </border>
    <border>
      <left style="dotted">
        <color rgb="FF000000"/>
      </left>
      <right style="dotted">
        <color rgb="FF000000"/>
      </right>
      <top style="thin">
        <color rgb="FF8496B0"/>
      </top>
      <bottom style="thin">
        <color rgb="FF8496B0"/>
      </bottom>
      <diagonal/>
    </border>
    <border>
      <left style="thin">
        <color rgb="FF000000"/>
      </left>
      <right/>
      <top/>
      <bottom/>
      <diagonal/>
    </border>
    <border>
      <left/>
      <right/>
      <top/>
      <bottom/>
      <diagonal/>
    </border>
    <border>
      <left/>
      <right style="thin">
        <color rgb="FF000000"/>
      </right>
      <top/>
      <bottom/>
      <diagonal/>
    </border>
    <border>
      <left/>
      <right/>
      <top style="thin">
        <color rgb="FF3F3F3F"/>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right/>
      <top/>
      <bottom style="thin">
        <color rgb="FF000000"/>
      </bottom>
      <diagonal/>
    </border>
    <border>
      <left/>
      <right style="dotted">
        <color rgb="FF000000"/>
      </right>
      <top style="thin">
        <color rgb="FF8496B0"/>
      </top>
      <bottom/>
      <diagonal/>
    </border>
    <border>
      <left/>
      <right/>
      <top style="thin">
        <color rgb="FF8496B0"/>
      </top>
      <bottom/>
      <diagonal/>
    </border>
    <border>
      <left style="dotted">
        <color rgb="FF000000"/>
      </left>
      <right style="dotted">
        <color rgb="FF000000"/>
      </right>
      <top style="thin">
        <color rgb="FF8496B0"/>
      </top>
      <bottom/>
      <diagonal/>
    </border>
    <border>
      <left style="thin">
        <color rgb="FF000000"/>
      </left>
      <right/>
      <top style="thin">
        <color rgb="FF000000"/>
      </top>
      <bottom/>
      <diagonal/>
    </border>
    <border>
      <left/>
      <right/>
      <top style="thin">
        <color rgb="FF000000"/>
      </top>
      <bottom/>
      <diagonal/>
    </border>
    <border>
      <left/>
      <right/>
      <top style="thick">
        <color theme="0"/>
      </top>
      <bottom style="thick">
        <color theme="0"/>
      </bottom>
      <diagonal/>
    </border>
    <border>
      <left style="dotted">
        <color rgb="FF000000"/>
      </left>
      <right style="dotted">
        <color rgb="FF000000"/>
      </right>
      <top style="thick">
        <color theme="0"/>
      </top>
      <bottom style="thick">
        <color theme="0"/>
      </bottom>
      <diagonal/>
    </border>
    <border>
      <left style="dotted">
        <color rgb="FF000000"/>
      </left>
      <right style="thick">
        <color theme="0"/>
      </right>
      <top style="thick">
        <color theme="0"/>
      </top>
      <bottom style="thick">
        <color theme="0"/>
      </bottom>
      <diagonal/>
    </border>
    <border>
      <left style="thin">
        <color rgb="FF000000"/>
      </left>
      <right/>
      <top/>
      <bottom/>
      <diagonal/>
    </border>
    <border>
      <left/>
      <right/>
      <top/>
      <bottom/>
      <diagonal/>
    </border>
    <border>
      <left style="thin">
        <color rgb="FF000000"/>
      </left>
      <right/>
      <top/>
      <bottom style="dotted">
        <color rgb="FFDEEAF6"/>
      </bottom>
      <diagonal/>
    </border>
    <border>
      <left/>
      <right/>
      <top/>
      <bottom style="dotted">
        <color rgb="FFDEEAF6"/>
      </bottom>
      <diagonal/>
    </border>
    <border>
      <left/>
      <right/>
      <top/>
      <bottom style="dotted">
        <color rgb="FFDEEAF6"/>
      </bottom>
      <diagonal/>
    </border>
    <border>
      <left/>
      <right style="thin">
        <color rgb="FF000000"/>
      </right>
      <top/>
      <bottom style="dotted">
        <color rgb="FFDEEAF6"/>
      </bottom>
      <diagonal/>
    </border>
    <border>
      <left style="thin">
        <color rgb="FF000000"/>
      </left>
      <right/>
      <top style="dotted">
        <color rgb="FFDEEAF6"/>
      </top>
      <bottom/>
      <diagonal/>
    </border>
    <border>
      <left/>
      <right/>
      <top style="dotted">
        <color rgb="FFDEEAF6"/>
      </top>
      <bottom/>
      <diagonal/>
    </border>
    <border>
      <left/>
      <right style="thin">
        <color rgb="FF000000"/>
      </right>
      <top style="dotted">
        <color rgb="FFDEEAF6"/>
      </top>
      <bottom/>
      <diagonal/>
    </border>
    <border>
      <left/>
      <right/>
      <top style="thin">
        <color rgb="FF000000"/>
      </top>
      <bottom/>
      <diagonal/>
    </border>
    <border>
      <left/>
      <right/>
      <top/>
      <bottom/>
      <diagonal/>
    </border>
    <border>
      <left style="thick">
        <color rgb="FFFFFFFF"/>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right/>
      <top/>
      <bottom style="thin">
        <color rgb="FF000000"/>
      </bottom>
      <diagonal/>
    </border>
    <border>
      <left style="thick">
        <color rgb="FFFFFFFF"/>
      </left>
      <right style="thick">
        <color rgb="FFFFFFFF"/>
      </right>
      <top/>
      <bottom style="thick">
        <color rgb="FFFFFFFF"/>
      </bottom>
      <diagonal/>
    </border>
    <border>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3F3F3F"/>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thin">
        <color rgb="FF3F3F3F"/>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style="medium">
        <color rgb="FF000000"/>
      </left>
      <right/>
      <top style="thin">
        <color rgb="FF000000"/>
      </top>
      <bottom style="medium">
        <color rgb="FF000000"/>
      </bottom>
      <diagonal/>
    </border>
    <border>
      <left/>
      <right style="medium">
        <color rgb="FFCCFFFF"/>
      </right>
      <top style="thin">
        <color rgb="FFFFFFFF"/>
      </top>
      <bottom/>
      <diagonal/>
    </border>
    <border>
      <left style="thick">
        <color rgb="FFFFFFFF"/>
      </left>
      <right style="medium">
        <color rgb="FFCCFFFF"/>
      </right>
      <top style="thick">
        <color rgb="FFFFFFFF"/>
      </top>
      <bottom style="medium">
        <color rgb="FFCCFFFF"/>
      </bottom>
      <diagonal/>
    </border>
    <border>
      <left style="medium">
        <color rgb="FFCCFFFF"/>
      </left>
      <right style="thick">
        <color rgb="FFFFFFFF"/>
      </right>
      <top style="thick">
        <color rgb="FFFFFFFF"/>
      </top>
      <bottom style="medium">
        <color rgb="FFCCFFFF"/>
      </bottom>
      <diagonal/>
    </border>
    <border>
      <left/>
      <right/>
      <top style="thin">
        <color rgb="FF000000"/>
      </top>
      <bottom/>
      <diagonal/>
    </border>
    <border>
      <left/>
      <right style="thin">
        <color rgb="FF000000"/>
      </right>
      <top style="medium">
        <color rgb="FF000000"/>
      </top>
      <bottom style="thin">
        <color rgb="FF000000"/>
      </bottom>
      <diagonal/>
    </border>
    <border>
      <left style="thick">
        <color rgb="FFFFFFFF"/>
      </left>
      <right style="medium">
        <color rgb="FFCCFFFF"/>
      </right>
      <top style="medium">
        <color rgb="FFCCFFFF"/>
      </top>
      <bottom style="medium">
        <color rgb="FFCCFFFF"/>
      </bottom>
      <diagonal/>
    </border>
    <border>
      <left style="medium">
        <color rgb="FFCCFFFF"/>
      </left>
      <right style="thick">
        <color rgb="FFFFFFFF"/>
      </right>
      <top/>
      <bottom style="medium">
        <color rgb="FFCCFFFF"/>
      </bottom>
      <diagonal/>
    </border>
    <border>
      <left/>
      <right/>
      <top style="thin">
        <color rgb="FF000000"/>
      </top>
      <bottom style="thin">
        <color rgb="FF000000"/>
      </bottom>
      <diagonal/>
    </border>
    <border>
      <left style="medium">
        <color rgb="FFCCFFFF"/>
      </left>
      <right style="thick">
        <color rgb="FFFFFFFF"/>
      </right>
      <top style="medium">
        <color rgb="FFCCFFFF"/>
      </top>
      <bottom style="medium">
        <color rgb="FFCCFFFF"/>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style="medium">
        <color rgb="FF000000"/>
      </left>
      <right/>
      <top/>
      <bottom/>
      <diagonal/>
    </border>
    <border>
      <left style="thick">
        <color rgb="FFFFFFFF"/>
      </left>
      <right style="thick">
        <color rgb="FFFFFFFF"/>
      </right>
      <top/>
      <bottom/>
      <diagonal/>
    </border>
    <border>
      <left/>
      <right/>
      <top/>
      <bottom style="dotted">
        <color theme="0"/>
      </bottom>
      <diagonal/>
    </border>
    <border>
      <left style="thick">
        <color rgb="FFFFFFFF"/>
      </left>
      <right style="thick">
        <color rgb="FFFFFFFF"/>
      </right>
      <top style="thick">
        <color rgb="FFFFFFFF"/>
      </top>
      <bottom/>
      <diagonal/>
    </border>
    <border>
      <left/>
      <right style="medium">
        <color rgb="FFCCFFFF"/>
      </right>
      <top style="medium">
        <color rgb="FFCCFFFF"/>
      </top>
      <bottom style="medium">
        <color rgb="FFCCFFFF"/>
      </bottom>
      <diagonal/>
    </border>
    <border>
      <left style="thick">
        <color rgb="FFFFFFFF"/>
      </left>
      <right style="thick">
        <color rgb="FFFFFFFF"/>
      </right>
      <top/>
      <bottom style="thick">
        <color rgb="FFFFFFFF"/>
      </bottom>
      <diagonal/>
    </border>
    <border>
      <left style="thick">
        <color rgb="FFFFFFFF"/>
      </left>
      <right/>
      <top style="thick">
        <color rgb="FFFFFFFF"/>
      </top>
      <bottom/>
      <diagonal/>
    </border>
    <border>
      <left/>
      <right style="thick">
        <color rgb="FFFFFFFF"/>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right/>
      <top/>
      <bottom/>
      <diagonal/>
    </border>
    <border>
      <left/>
      <right style="dotted">
        <color rgb="FF000000"/>
      </right>
      <top/>
      <bottom/>
      <diagonal/>
    </border>
    <border>
      <left/>
      <right style="dotted">
        <color rgb="FF000000"/>
      </right>
      <top/>
      <bottom/>
      <diagonal/>
    </border>
    <border>
      <left/>
      <right style="dotted">
        <color rgb="FF000000"/>
      </right>
      <top/>
      <bottom/>
      <diagonal/>
    </border>
    <border>
      <left/>
      <right/>
      <top/>
      <bottom style="thin">
        <color rgb="FF000000"/>
      </bottom>
      <diagonal/>
    </border>
    <border>
      <left/>
      <right/>
      <top/>
      <bottom style="thin">
        <color rgb="FF000000"/>
      </bottom>
      <diagonal/>
    </border>
    <border>
      <left/>
      <right/>
      <top style="thin">
        <color rgb="FF000000"/>
      </top>
      <bottom style="medium">
        <color rgb="FF000000"/>
      </bottom>
      <diagonal/>
    </border>
    <border>
      <left style="thick">
        <color rgb="FFFF6600"/>
      </left>
      <right/>
      <top style="thin">
        <color rgb="FF000000"/>
      </top>
      <bottom style="thin">
        <color rgb="FF000000"/>
      </bottom>
      <diagonal/>
    </border>
    <border>
      <left/>
      <right style="dotted">
        <color rgb="FF000000"/>
      </right>
      <top/>
      <bottom style="thin">
        <color rgb="FF8496B0"/>
      </bottom>
      <diagonal/>
    </border>
    <border>
      <left/>
      <right style="thick">
        <color rgb="FFFF0066"/>
      </right>
      <top/>
      <bottom/>
      <diagonal/>
    </border>
    <border>
      <left style="thick">
        <color rgb="FFFF0066"/>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right style="dotted">
        <color rgb="FF000000"/>
      </right>
      <top style="thin">
        <color rgb="FF8496B0"/>
      </top>
      <bottom/>
      <diagonal/>
    </border>
    <border>
      <left style="dotted">
        <color rgb="FF000000"/>
      </left>
      <right style="dotted">
        <color rgb="FF000000"/>
      </right>
      <top style="thin">
        <color rgb="FF8496B0"/>
      </top>
      <bottom/>
      <diagonal/>
    </border>
    <border>
      <left style="thick">
        <color rgb="FFFF0066"/>
      </left>
      <right/>
      <top style="thin">
        <color rgb="FF000000"/>
      </top>
      <bottom style="thin">
        <color rgb="FF000000"/>
      </bottom>
      <diagonal/>
    </border>
    <border>
      <left style="dotted">
        <color rgb="FF000000"/>
      </left>
      <right style="dotted">
        <color rgb="FF000000"/>
      </right>
      <top/>
      <bottom/>
      <diagonal/>
    </border>
    <border>
      <left style="dotted">
        <color rgb="FF000000"/>
      </left>
      <right style="dotted">
        <color rgb="FF000000"/>
      </right>
      <top/>
      <bottom style="thin">
        <color rgb="FF8496B0"/>
      </bottom>
      <diagonal/>
    </border>
    <border>
      <left/>
      <right/>
      <top/>
      <bottom style="thin">
        <color rgb="FF000000"/>
      </bottom>
      <diagonal/>
    </border>
    <border>
      <left/>
      <right/>
      <top/>
      <bottom style="thin">
        <color rgb="FF000000"/>
      </bottom>
      <diagonal/>
    </border>
    <border>
      <left/>
      <right/>
      <top style="medium">
        <color rgb="FF000000"/>
      </top>
      <bottom style="thin">
        <color rgb="FF000000"/>
      </bottom>
      <diagonal/>
    </border>
    <border>
      <left style="thick">
        <color rgb="FF00B0F0"/>
      </left>
      <right/>
      <top style="thin">
        <color rgb="FF000000"/>
      </top>
      <bottom style="thin">
        <color rgb="FF000000"/>
      </bottom>
      <diagonal/>
    </border>
    <border>
      <left/>
      <right style="thick">
        <color rgb="FF7030A0"/>
      </right>
      <top/>
      <bottom/>
      <diagonal/>
    </border>
    <border>
      <left/>
      <right/>
      <top style="thick">
        <color rgb="FFFFFFFF"/>
      </top>
      <bottom/>
      <diagonal/>
    </border>
    <border>
      <left style="thick">
        <color rgb="FFFFFFFF"/>
      </left>
      <right/>
      <top/>
      <bottom/>
      <diagonal/>
    </border>
    <border>
      <left/>
      <right style="thick">
        <color rgb="FFFFFFFF"/>
      </right>
      <top/>
      <bottom/>
      <diagonal/>
    </border>
    <border>
      <left/>
      <right/>
      <top/>
      <bottom style="thick">
        <color rgb="FFFFFFFF"/>
      </bottom>
      <diagonal/>
    </border>
    <border>
      <left/>
      <right style="thick">
        <color rgb="FFFFFFFF"/>
      </right>
      <top style="thick">
        <color rgb="FFFFFFFF"/>
      </top>
      <bottom style="thick">
        <color rgb="FFFFFFFF"/>
      </bottom>
      <diagonal/>
    </border>
    <border>
      <left style="thin">
        <color rgb="FF000000"/>
      </left>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double">
        <color rgb="FF000000"/>
      </bottom>
      <diagonal/>
    </border>
    <border>
      <left/>
      <right style="thin">
        <color rgb="FF000000"/>
      </right>
      <top/>
      <bottom style="double">
        <color rgb="FF000000"/>
      </bottom>
      <diagonal/>
    </border>
    <border>
      <left style="thin">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ck">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style="thin">
        <color rgb="FF000000"/>
      </top>
      <bottom/>
      <diagonal/>
    </border>
    <border>
      <left style="thin">
        <color rgb="FF000000"/>
      </left>
      <right style="thin">
        <color rgb="FF000000"/>
      </right>
      <top/>
      <bottom/>
      <diagonal/>
    </border>
    <border>
      <left/>
      <right style="double">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thin">
        <color rgb="FF000000"/>
      </right>
      <top/>
      <bottom/>
      <diagonal/>
    </border>
    <border>
      <left style="thin">
        <color rgb="FF000000"/>
      </left>
      <right style="medium">
        <color rgb="FF000000"/>
      </right>
      <top style="thin">
        <color rgb="FF000000"/>
      </top>
      <bottom/>
      <diagonal/>
    </border>
    <border>
      <left style="medium">
        <color rgb="FF000000"/>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thin">
        <color indexed="64"/>
      </top>
      <bottom/>
      <diagonal/>
    </border>
    <border>
      <left/>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double">
        <color rgb="FF000000"/>
      </right>
      <top style="thin">
        <color rgb="FF000000"/>
      </top>
      <bottom style="thin">
        <color rgb="FF000000"/>
      </bottom>
      <diagonal/>
    </border>
    <border>
      <left style="medium">
        <color rgb="FFCCFFFF"/>
      </left>
      <right style="thick">
        <color rgb="FFFFFFFF"/>
      </right>
      <top style="thick">
        <color rgb="FFFFFFFF"/>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ck">
        <color rgb="FFFFFFFF"/>
      </left>
      <right style="medium">
        <color rgb="FFCCFFFF"/>
      </right>
      <top style="medium">
        <color rgb="FFCCFFFF"/>
      </top>
      <bottom/>
      <diagonal/>
    </border>
    <border>
      <left style="medium">
        <color rgb="FFCCFFFF"/>
      </left>
      <right style="thick">
        <color rgb="FFFFFFFF"/>
      </right>
      <top style="medium">
        <color rgb="FFCC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ck">
        <color rgb="FFFFFFFF"/>
      </left>
      <right style="thick">
        <color rgb="FFFFFFFF"/>
      </right>
      <top style="thick">
        <color rgb="FFFFFFFF"/>
      </top>
      <bottom style="medium">
        <color rgb="FFCCFFFF"/>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auto="1"/>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hair">
        <color auto="1"/>
      </left>
      <right/>
      <top/>
      <bottom/>
      <diagonal/>
    </border>
    <border>
      <left/>
      <right/>
      <top/>
      <bottom style="thin">
        <color theme="0" tint="-0.24994659260841701"/>
      </bottom>
      <diagonal/>
    </border>
    <border>
      <left style="medium">
        <color indexed="64"/>
      </left>
      <right style="medium">
        <color indexed="64"/>
      </right>
      <top style="medium">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hair">
        <color auto="1"/>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hair">
        <color auto="1"/>
      </left>
      <right/>
      <top style="thin">
        <color theme="0" tint="-0.24994659260841701"/>
      </top>
      <bottom style="thin">
        <color auto="1"/>
      </bottom>
      <diagonal/>
    </border>
    <border>
      <left style="hair">
        <color auto="1"/>
      </left>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hair">
        <color auto="1"/>
      </left>
      <right/>
      <top style="thin">
        <color theme="0" tint="-0.24994659260841701"/>
      </top>
      <bottom/>
      <diagonal/>
    </border>
    <border>
      <left/>
      <right/>
      <top style="thin">
        <color theme="0" tint="-0.24994659260841701"/>
      </top>
      <bottom/>
      <diagonal/>
    </border>
    <border>
      <left style="medium">
        <color indexed="64"/>
      </left>
      <right/>
      <top style="medium">
        <color indexed="64"/>
      </top>
      <bottom style="thin">
        <color theme="0" tint="-0.24994659260841701"/>
      </bottom>
      <diagonal/>
    </border>
    <border>
      <left style="hair">
        <color auto="1"/>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bottom/>
      <diagonal/>
    </border>
    <border>
      <left style="medium">
        <color indexed="64"/>
      </left>
      <right/>
      <top style="thin">
        <color theme="0" tint="-0.24994659260841701"/>
      </top>
      <bottom style="medium">
        <color indexed="64"/>
      </bottom>
      <diagonal/>
    </border>
    <border>
      <left style="hair">
        <color auto="1"/>
      </left>
      <right/>
      <top style="thin">
        <color theme="0" tint="-0.24994659260841701"/>
      </top>
      <bottom style="medium">
        <color indexed="64"/>
      </bottom>
      <diagonal/>
    </border>
    <border>
      <left/>
      <right/>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style="medium">
        <color indexed="64"/>
      </right>
      <top/>
      <bottom style="medium">
        <color indexed="64"/>
      </bottom>
      <diagonal/>
    </border>
    <border>
      <left style="medium">
        <color indexed="64"/>
      </left>
      <right/>
      <top style="thin">
        <color theme="0" tint="-0.24994659260841701"/>
      </top>
      <bottom style="thin">
        <color auto="1"/>
      </bottom>
      <diagonal/>
    </border>
    <border>
      <left/>
      <right style="medium">
        <color indexed="64"/>
      </right>
      <top style="thin">
        <color theme="0" tint="-0.24994659260841701"/>
      </top>
      <bottom style="thin">
        <color auto="1"/>
      </bottom>
      <diagonal/>
    </border>
    <border>
      <left style="thin">
        <color indexed="64"/>
      </left>
      <right/>
      <top/>
      <bottom style="thin">
        <color auto="1"/>
      </bottom>
      <diagonal/>
    </border>
    <border>
      <left style="double">
        <color rgb="FF000000"/>
      </left>
      <right style="thick">
        <color rgb="FF000000"/>
      </right>
      <top style="thin">
        <color rgb="FF000000"/>
      </top>
      <bottom/>
      <diagonal/>
    </border>
    <border>
      <left style="hair">
        <color auto="1"/>
      </left>
      <right/>
      <top style="medium">
        <color indexed="64"/>
      </top>
      <bottom/>
      <diagonal/>
    </border>
    <border>
      <left/>
      <right style="medium">
        <color indexed="64"/>
      </right>
      <top style="thin">
        <color theme="0" tint="-0.24994659260841701"/>
      </top>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rgb="FF000000"/>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CCFFFF"/>
      </left>
      <right style="thin">
        <color rgb="FFCCFFFF"/>
      </right>
      <top style="thin">
        <color rgb="FFCCFFFF"/>
      </top>
      <bottom style="thin">
        <color rgb="FFCCFFFF"/>
      </bottom>
      <diagonal/>
    </border>
    <border>
      <left style="dotted">
        <color theme="0"/>
      </left>
      <right/>
      <top style="dotted">
        <color theme="0"/>
      </top>
      <bottom style="dotted">
        <color theme="0"/>
      </bottom>
      <diagonal/>
    </border>
    <border>
      <left/>
      <right/>
      <top style="dotted">
        <color theme="0"/>
      </top>
      <bottom style="dotted">
        <color theme="0"/>
      </bottom>
      <diagonal/>
    </border>
    <border>
      <left/>
      <right style="dotted">
        <color theme="0"/>
      </right>
      <top style="dotted">
        <color theme="0"/>
      </top>
      <bottom style="dotted">
        <color theme="0"/>
      </bottom>
      <diagonal/>
    </border>
    <border>
      <left/>
      <right/>
      <top style="thin">
        <color rgb="FFCCFFFF"/>
      </top>
      <bottom style="thin">
        <color rgb="FFCCFFFF"/>
      </bottom>
      <diagonal/>
    </border>
    <border>
      <left/>
      <right style="thin">
        <color rgb="FFCCFFFF"/>
      </right>
      <top style="thin">
        <color rgb="FFCCFFFF"/>
      </top>
      <bottom style="thin">
        <color rgb="FFCCFFFF"/>
      </bottom>
      <diagonal/>
    </border>
    <border>
      <left style="dotted">
        <color theme="0"/>
      </left>
      <right/>
      <top/>
      <bottom style="dotted">
        <color theme="0"/>
      </bottom>
      <diagonal/>
    </border>
    <border>
      <left/>
      <right style="dotted">
        <color theme="0"/>
      </right>
      <top/>
      <bottom style="dotted">
        <color theme="0"/>
      </bottom>
      <diagonal/>
    </border>
    <border>
      <left style="thin">
        <color rgb="FFCCFFFF"/>
      </left>
      <right/>
      <top/>
      <bottom/>
      <diagonal/>
    </border>
    <border>
      <left/>
      <right/>
      <top/>
      <bottom style="thin">
        <color rgb="FFCCFFFF"/>
      </bottom>
      <diagonal/>
    </border>
    <border>
      <left/>
      <right style="thin">
        <color rgb="FFCCFFFF"/>
      </right>
      <top/>
      <bottom style="thin">
        <color rgb="FFCCFFFF"/>
      </bottom>
      <diagonal/>
    </border>
    <border>
      <left/>
      <right/>
      <top style="thin">
        <color rgb="FFCCFFFF"/>
      </top>
      <bottom/>
      <diagonal/>
    </border>
    <border>
      <left/>
      <right style="thin">
        <color rgb="FFCCFFFF"/>
      </right>
      <top style="thin">
        <color rgb="FFCCFFFF"/>
      </top>
      <bottom/>
      <diagonal/>
    </border>
    <border>
      <left style="dotted">
        <color theme="0"/>
      </left>
      <right/>
      <top style="thin">
        <color rgb="FFCCFFFF"/>
      </top>
      <bottom style="thin">
        <color rgb="FFCCFFFF"/>
      </bottom>
      <diagonal/>
    </border>
    <border>
      <left style="thick">
        <color theme="0"/>
      </left>
      <right/>
      <top style="thin">
        <color rgb="FFCCFFFF"/>
      </top>
      <bottom style="thin">
        <color rgb="FFCCFFFF"/>
      </bottom>
      <diagonal/>
    </border>
    <border>
      <left style="medium">
        <color rgb="FF000000"/>
      </left>
      <right/>
      <top style="thin">
        <color rgb="FFBFBFBF"/>
      </top>
      <bottom style="thin">
        <color rgb="FFBFBFBF"/>
      </bottom>
      <diagonal/>
    </border>
    <border>
      <left style="hair">
        <color rgb="FF000000"/>
      </left>
      <right style="hair">
        <color rgb="FF000000"/>
      </right>
      <top style="medium">
        <color rgb="FF000000"/>
      </top>
      <bottom/>
      <diagonal/>
    </border>
    <border>
      <left/>
      <right/>
      <top style="thin">
        <color rgb="FFBFBFBF"/>
      </top>
      <bottom style="thin">
        <color rgb="FFBFBFBF"/>
      </bottom>
      <diagonal/>
    </border>
    <border>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hair">
        <color rgb="FF000000"/>
      </left>
      <right style="hair">
        <color rgb="FF000000"/>
      </right>
      <top/>
      <bottom style="medium">
        <color rgb="FF000000"/>
      </bottom>
      <diagonal/>
    </border>
    <border>
      <left/>
      <right/>
      <top style="thin">
        <color rgb="FFBFBFBF"/>
      </top>
      <bottom style="medium">
        <color rgb="FF000000"/>
      </bottom>
      <diagonal/>
    </border>
    <border>
      <left/>
      <right style="medium">
        <color rgb="FF000000"/>
      </right>
      <top style="thin">
        <color rgb="FFBFBFBF"/>
      </top>
      <bottom style="medium">
        <color rgb="FF000000"/>
      </bottom>
      <diagonal/>
    </border>
    <border>
      <left/>
      <right style="thin">
        <color rgb="FFCCFFFF"/>
      </right>
      <top/>
      <bottom/>
      <diagonal/>
    </border>
  </borders>
  <cellStyleXfs count="3">
    <xf numFmtId="0" fontId="0" fillId="0" borderId="0"/>
    <xf numFmtId="38" fontId="99" fillId="0" borderId="0" applyFont="0" applyFill="0" applyBorder="0" applyAlignment="0" applyProtection="0">
      <alignment vertical="center"/>
    </xf>
    <xf numFmtId="0" fontId="107" fillId="0" borderId="0" applyNumberFormat="0" applyFill="0" applyBorder="0" applyAlignment="0" applyProtection="0"/>
  </cellStyleXfs>
  <cellXfs count="889">
    <xf numFmtId="0" fontId="0" fillId="0" borderId="0" xfId="0" applyAlignment="1">
      <alignment vertical="center"/>
    </xf>
    <xf numFmtId="0" fontId="1" fillId="2" borderId="1" xfId="0" applyFont="1" applyFill="1" applyBorder="1" applyAlignment="1">
      <alignment vertical="center"/>
    </xf>
    <xf numFmtId="0" fontId="1" fillId="3" borderId="1" xfId="0" applyFont="1" applyFill="1" applyBorder="1" applyAlignment="1">
      <alignment vertical="center"/>
    </xf>
    <xf numFmtId="0" fontId="2" fillId="3" borderId="1" xfId="0" applyFont="1" applyFill="1" applyBorder="1" applyAlignment="1">
      <alignment vertical="center"/>
    </xf>
    <xf numFmtId="0" fontId="3" fillId="3" borderId="1" xfId="0" applyFont="1" applyFill="1" applyBorder="1" applyAlignment="1">
      <alignment vertical="center"/>
    </xf>
    <xf numFmtId="0" fontId="2" fillId="2" borderId="1" xfId="0" applyFont="1" applyFill="1" applyBorder="1" applyAlignment="1">
      <alignment vertical="center"/>
    </xf>
    <xf numFmtId="0" fontId="4" fillId="0" borderId="0" xfId="0" applyFont="1" applyAlignment="1">
      <alignment vertical="center"/>
    </xf>
    <xf numFmtId="176" fontId="4" fillId="0" borderId="0" xfId="0" applyNumberFormat="1" applyFont="1" applyAlignment="1">
      <alignment vertical="center"/>
    </xf>
    <xf numFmtId="177" fontId="4" fillId="0" borderId="0" xfId="0" applyNumberFormat="1" applyFont="1" applyAlignment="1">
      <alignment vertical="center"/>
    </xf>
    <xf numFmtId="178" fontId="4" fillId="0" borderId="0" xfId="0" applyNumberFormat="1" applyFont="1" applyAlignment="1">
      <alignment vertical="center"/>
    </xf>
    <xf numFmtId="38" fontId="4" fillId="0" borderId="0" xfId="0" applyNumberFormat="1" applyFont="1" applyAlignment="1">
      <alignment vertical="center"/>
    </xf>
    <xf numFmtId="179" fontId="4" fillId="0" borderId="0" xfId="0" applyNumberFormat="1" applyFont="1" applyAlignment="1">
      <alignment vertical="center"/>
    </xf>
    <xf numFmtId="0" fontId="5" fillId="0" borderId="0" xfId="0" applyFont="1" applyAlignment="1">
      <alignment vertical="center"/>
    </xf>
    <xf numFmtId="0" fontId="4" fillId="4" borderId="1" xfId="0" applyFont="1" applyFill="1" applyBorder="1" applyAlignment="1">
      <alignment vertical="center"/>
    </xf>
    <xf numFmtId="0" fontId="77" fillId="4" borderId="1" xfId="0" applyFont="1" applyFill="1" applyBorder="1" applyAlignment="1">
      <alignment vertical="center"/>
    </xf>
    <xf numFmtId="0" fontId="20" fillId="4" borderId="1" xfId="0" applyFont="1" applyFill="1" applyBorder="1" applyAlignment="1">
      <alignment vertical="center"/>
    </xf>
    <xf numFmtId="0" fontId="6" fillId="3" borderId="7"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148" xfId="0" applyFont="1" applyFill="1" applyBorder="1" applyAlignment="1">
      <alignment horizontal="center" vertical="center"/>
    </xf>
    <xf numFmtId="0" fontId="4" fillId="3" borderId="149" xfId="0" applyFont="1" applyFill="1" applyBorder="1" applyAlignment="1">
      <alignment horizontal="center" vertical="center"/>
    </xf>
    <xf numFmtId="0" fontId="4" fillId="3" borderId="150" xfId="0" applyFont="1" applyFill="1" applyBorder="1" applyAlignment="1">
      <alignment horizontal="center" vertical="center"/>
    </xf>
    <xf numFmtId="0" fontId="4" fillId="3" borderId="151" xfId="0" applyFont="1" applyFill="1" applyBorder="1" applyAlignment="1">
      <alignment horizontal="center" vertical="center"/>
    </xf>
    <xf numFmtId="38" fontId="4" fillId="10" borderId="34" xfId="0" applyNumberFormat="1" applyFont="1" applyFill="1" applyBorder="1" applyAlignment="1">
      <alignment vertical="center"/>
    </xf>
    <xf numFmtId="38" fontId="4" fillId="15" borderId="152" xfId="0" applyNumberFormat="1" applyFont="1" applyFill="1" applyBorder="1" applyAlignment="1">
      <alignment vertical="center"/>
    </xf>
    <xf numFmtId="38" fontId="4" fillId="15" borderId="153" xfId="0" applyNumberFormat="1" applyFont="1" applyFill="1" applyBorder="1" applyAlignment="1">
      <alignment vertical="center"/>
    </xf>
    <xf numFmtId="38" fontId="4" fillId="15" borderId="154" xfId="0" applyNumberFormat="1" applyFont="1" applyFill="1" applyBorder="1" applyAlignment="1">
      <alignment vertical="center"/>
    </xf>
    <xf numFmtId="0" fontId="4" fillId="3" borderId="155" xfId="0" applyFont="1" applyFill="1" applyBorder="1" applyAlignment="1">
      <alignment horizontal="center" vertical="center"/>
    </xf>
    <xf numFmtId="38" fontId="4" fillId="10" borderId="9" xfId="0" applyNumberFormat="1" applyFont="1" applyFill="1" applyBorder="1" applyAlignment="1">
      <alignment vertical="center"/>
    </xf>
    <xf numFmtId="38" fontId="4" fillId="10" borderId="156" xfId="0" applyNumberFormat="1" applyFont="1" applyFill="1" applyBorder="1" applyAlignment="1">
      <alignment vertical="center"/>
    </xf>
    <xf numFmtId="38" fontId="4" fillId="10" borderId="147" xfId="0" applyNumberFormat="1" applyFont="1" applyFill="1" applyBorder="1" applyAlignment="1">
      <alignment vertical="center"/>
    </xf>
    <xf numFmtId="184" fontId="4" fillId="10" borderId="9" xfId="0" applyNumberFormat="1" applyFont="1" applyFill="1" applyBorder="1" applyAlignment="1">
      <alignment vertical="center"/>
    </xf>
    <xf numFmtId="38" fontId="4" fillId="10" borderId="150" xfId="0" applyNumberFormat="1" applyFont="1" applyFill="1" applyBorder="1" applyAlignment="1">
      <alignment vertical="center"/>
    </xf>
    <xf numFmtId="178" fontId="9" fillId="26" borderId="159" xfId="0" applyNumberFormat="1" applyFont="1" applyFill="1" applyBorder="1" applyAlignment="1">
      <alignment vertical="center"/>
    </xf>
    <xf numFmtId="178" fontId="9" fillId="25" borderId="160" xfId="0" applyNumberFormat="1" applyFont="1" applyFill="1" applyBorder="1" applyAlignment="1">
      <alignment vertical="center"/>
    </xf>
    <xf numFmtId="178" fontId="9" fillId="26" borderId="161" xfId="0" applyNumberFormat="1" applyFont="1" applyFill="1" applyBorder="1" applyAlignment="1">
      <alignment vertical="center"/>
    </xf>
    <xf numFmtId="0" fontId="4" fillId="3" borderId="158" xfId="0" applyFont="1" applyFill="1" applyBorder="1" applyAlignment="1">
      <alignment horizontal="center" vertical="center"/>
    </xf>
    <xf numFmtId="0" fontId="4" fillId="3" borderId="162" xfId="0" applyFont="1" applyFill="1" applyBorder="1" applyAlignment="1">
      <alignment horizontal="center" vertical="center"/>
    </xf>
    <xf numFmtId="38" fontId="4" fillId="10" borderId="158" xfId="0" applyNumberFormat="1" applyFont="1" applyFill="1" applyBorder="1" applyAlignment="1">
      <alignment vertical="center"/>
    </xf>
    <xf numFmtId="38" fontId="4" fillId="10" borderId="163" xfId="0" applyNumberFormat="1" applyFont="1" applyFill="1" applyBorder="1" applyAlignment="1">
      <alignment vertical="center"/>
    </xf>
    <xf numFmtId="0" fontId="4" fillId="25" borderId="147" xfId="0" applyFont="1" applyFill="1" applyBorder="1" applyAlignment="1">
      <alignment vertical="center"/>
    </xf>
    <xf numFmtId="178" fontId="4" fillId="10" borderId="147" xfId="0" applyNumberFormat="1" applyFont="1" applyFill="1" applyBorder="1" applyAlignment="1">
      <alignment vertical="center"/>
    </xf>
    <xf numFmtId="0" fontId="4" fillId="3" borderId="7" xfId="0" applyFont="1" applyFill="1" applyBorder="1" applyAlignment="1">
      <alignment horizontal="center" vertical="center" shrinkToFit="1"/>
    </xf>
    <xf numFmtId="38" fontId="4" fillId="10" borderId="164" xfId="0" applyNumberFormat="1" applyFont="1" applyFill="1" applyBorder="1" applyAlignment="1">
      <alignment vertical="center"/>
    </xf>
    <xf numFmtId="0" fontId="4" fillId="7" borderId="7" xfId="0" applyFont="1" applyFill="1" applyBorder="1" applyAlignment="1">
      <alignment horizontal="left" vertical="center"/>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4" fillId="3" borderId="156" xfId="0" applyFont="1" applyFill="1" applyBorder="1" applyAlignment="1">
      <alignment horizontal="center" vertical="center" shrinkToFit="1"/>
    </xf>
    <xf numFmtId="0" fontId="4" fillId="3" borderId="166" xfId="0" applyFont="1" applyFill="1" applyBorder="1" applyAlignment="1">
      <alignment horizontal="center" vertical="center" shrinkToFit="1"/>
    </xf>
    <xf numFmtId="0" fontId="4" fillId="3" borderId="167" xfId="0" applyFont="1" applyFill="1" applyBorder="1" applyAlignment="1">
      <alignment horizontal="center" vertical="center"/>
    </xf>
    <xf numFmtId="42" fontId="4" fillId="10" borderId="59" xfId="0" applyNumberFormat="1" applyFont="1" applyFill="1" applyBorder="1" applyAlignment="1">
      <alignment vertical="center"/>
    </xf>
    <xf numFmtId="185" fontId="4" fillId="10" borderId="38" xfId="0" applyNumberFormat="1" applyFont="1" applyFill="1" applyBorder="1" applyAlignment="1">
      <alignment horizontal="center" vertical="center"/>
    </xf>
    <xf numFmtId="0" fontId="4" fillId="0" borderId="168" xfId="0" applyFont="1" applyBorder="1" applyAlignment="1">
      <alignment horizontal="center" vertical="center"/>
    </xf>
    <xf numFmtId="0" fontId="4" fillId="2" borderId="169" xfId="0" applyFont="1" applyFill="1" applyBorder="1" applyAlignment="1">
      <alignment vertical="center"/>
    </xf>
    <xf numFmtId="0" fontId="4" fillId="2" borderId="146" xfId="0" applyFont="1" applyFill="1" applyBorder="1" applyAlignment="1">
      <alignment vertical="center"/>
    </xf>
    <xf numFmtId="0" fontId="4" fillId="2" borderId="170" xfId="0" applyFont="1" applyFill="1" applyBorder="1" applyAlignment="1">
      <alignment vertical="center"/>
    </xf>
    <xf numFmtId="0" fontId="9" fillId="2" borderId="171" xfId="0" applyFont="1" applyFill="1" applyBorder="1" applyAlignment="1">
      <alignment vertical="center"/>
    </xf>
    <xf numFmtId="0" fontId="4" fillId="2" borderId="1" xfId="0" applyFont="1" applyFill="1" applyBorder="1" applyAlignment="1">
      <alignment vertical="center"/>
    </xf>
    <xf numFmtId="0" fontId="4" fillId="2" borderId="172" xfId="0" applyFont="1" applyFill="1" applyBorder="1" applyAlignment="1">
      <alignment vertical="center"/>
    </xf>
    <xf numFmtId="0" fontId="4" fillId="2" borderId="171" xfId="0" applyFont="1" applyFill="1" applyBorder="1" applyAlignment="1">
      <alignment horizontal="left" vertical="center"/>
    </xf>
    <xf numFmtId="0" fontId="78" fillId="4" borderId="70" xfId="0" applyFont="1" applyFill="1" applyBorder="1" applyAlignment="1">
      <alignment horizontal="left" vertical="center"/>
    </xf>
    <xf numFmtId="3" fontId="4" fillId="4" borderId="147" xfId="0" applyNumberFormat="1" applyFont="1" applyFill="1" applyBorder="1" applyAlignment="1">
      <alignment horizontal="right" vertical="center"/>
    </xf>
    <xf numFmtId="0" fontId="4" fillId="4" borderId="147" xfId="0" applyFont="1" applyFill="1" applyBorder="1" applyAlignment="1">
      <alignment horizontal="right" vertical="center"/>
    </xf>
    <xf numFmtId="0" fontId="4" fillId="4" borderId="147" xfId="0" applyFont="1" applyFill="1" applyBorder="1" applyAlignment="1">
      <alignment vertical="center"/>
    </xf>
    <xf numFmtId="0" fontId="4" fillId="4" borderId="70" xfId="0" applyFont="1" applyFill="1" applyBorder="1" applyAlignment="1">
      <alignment horizontal="left" vertical="center"/>
    </xf>
    <xf numFmtId="0" fontId="19" fillId="4" borderId="147" xfId="0" applyFont="1" applyFill="1" applyBorder="1" applyAlignment="1">
      <alignment vertical="center"/>
    </xf>
    <xf numFmtId="0" fontId="4" fillId="2" borderId="171" xfId="0" applyFont="1" applyFill="1" applyBorder="1" applyAlignment="1">
      <alignment vertical="center"/>
    </xf>
    <xf numFmtId="0" fontId="27" fillId="2" borderId="171" xfId="0" applyFont="1" applyFill="1" applyBorder="1" applyAlignment="1">
      <alignment horizontal="center" vertical="center" wrapText="1"/>
    </xf>
    <xf numFmtId="0" fontId="4" fillId="2" borderId="171" xfId="0" applyFont="1" applyFill="1" applyBorder="1" applyAlignment="1">
      <alignment horizontal="right" vertical="center"/>
    </xf>
    <xf numFmtId="0" fontId="4" fillId="2" borderId="175" xfId="0" applyFont="1" applyFill="1" applyBorder="1" applyAlignment="1">
      <alignment vertical="center"/>
    </xf>
    <xf numFmtId="0" fontId="4" fillId="0" borderId="0" xfId="0" applyFont="1"/>
    <xf numFmtId="0" fontId="4" fillId="0" borderId="0" xfId="0" applyFont="1" applyAlignment="1">
      <alignment horizontal="center"/>
    </xf>
    <xf numFmtId="42" fontId="4" fillId="0" borderId="0" xfId="0" applyNumberFormat="1" applyFont="1"/>
    <xf numFmtId="0" fontId="4" fillId="0" borderId="188" xfId="0" applyFont="1" applyBorder="1" applyAlignment="1">
      <alignment vertical="center"/>
    </xf>
    <xf numFmtId="0" fontId="13" fillId="0" borderId="0" xfId="0" applyFont="1" applyAlignment="1">
      <alignment vertical="center"/>
    </xf>
    <xf numFmtId="0" fontId="4" fillId="0" borderId="212" xfId="0" applyFont="1" applyBorder="1" applyAlignment="1">
      <alignment vertical="center"/>
    </xf>
    <xf numFmtId="0" fontId="4" fillId="0" borderId="212" xfId="0" applyFont="1" applyBorder="1" applyAlignment="1">
      <alignment horizontal="left" vertical="center"/>
    </xf>
    <xf numFmtId="0" fontId="4" fillId="0" borderId="114" xfId="0" applyFont="1" applyBorder="1" applyAlignment="1">
      <alignment vertical="center"/>
    </xf>
    <xf numFmtId="0" fontId="13" fillId="0" borderId="114" xfId="0" applyFont="1" applyBorder="1" applyAlignment="1">
      <alignment vertical="center"/>
    </xf>
    <xf numFmtId="0" fontId="4" fillId="0" borderId="114" xfId="0" applyFont="1" applyBorder="1" applyAlignment="1">
      <alignment horizontal="left" vertical="center"/>
    </xf>
    <xf numFmtId="0" fontId="4" fillId="0" borderId="114" xfId="0" applyFont="1" applyBorder="1" applyAlignment="1">
      <alignment horizontal="center" vertical="center"/>
    </xf>
    <xf numFmtId="0" fontId="9" fillId="0" borderId="186" xfId="0" applyFont="1" applyBorder="1" applyAlignment="1">
      <alignment horizontal="center" vertical="center"/>
    </xf>
    <xf numFmtId="0" fontId="9" fillId="0" borderId="223" xfId="0" applyFont="1" applyBorder="1" applyAlignment="1">
      <alignment horizontal="center" vertical="center"/>
    </xf>
    <xf numFmtId="0" fontId="9" fillId="29" borderId="223" xfId="0" applyFont="1" applyFill="1" applyBorder="1" applyAlignment="1">
      <alignment horizontal="center" vertical="center"/>
    </xf>
    <xf numFmtId="0" fontId="31" fillId="0" borderId="186" xfId="0" applyFont="1" applyBorder="1" applyAlignment="1">
      <alignment vertical="center"/>
    </xf>
    <xf numFmtId="0" fontId="9" fillId="0" borderId="186" xfId="0" applyFont="1" applyBorder="1" applyAlignment="1">
      <alignment horizontal="left" vertical="center"/>
    </xf>
    <xf numFmtId="49" fontId="9" fillId="35" borderId="223" xfId="0" applyNumberFormat="1" applyFont="1" applyFill="1" applyBorder="1" applyAlignment="1">
      <alignment horizontal="center" vertical="center"/>
    </xf>
    <xf numFmtId="186" fontId="9" fillId="35" borderId="223" xfId="0" applyNumberFormat="1" applyFont="1" applyFill="1" applyBorder="1" applyAlignment="1">
      <alignment horizontal="center" vertical="center"/>
    </xf>
    <xf numFmtId="0" fontId="13" fillId="0" borderId="226" xfId="0" applyFont="1" applyBorder="1" applyAlignment="1">
      <alignment vertical="center"/>
    </xf>
    <xf numFmtId="0" fontId="9" fillId="0" borderId="227" xfId="0" applyFont="1" applyBorder="1" applyAlignment="1">
      <alignment horizontal="center" vertical="center"/>
    </xf>
    <xf numFmtId="0" fontId="9" fillId="35" borderId="228" xfId="0" applyFont="1" applyFill="1" applyBorder="1" applyAlignment="1">
      <alignment horizontal="center" vertical="center"/>
    </xf>
    <xf numFmtId="49" fontId="9" fillId="35" borderId="228" xfId="0" applyNumberFormat="1" applyFont="1" applyFill="1" applyBorder="1" applyAlignment="1">
      <alignment horizontal="center" vertical="center"/>
    </xf>
    <xf numFmtId="0" fontId="9" fillId="0" borderId="226" xfId="0" applyFont="1" applyBorder="1" applyAlignment="1">
      <alignment horizontal="center" vertical="center"/>
    </xf>
    <xf numFmtId="0" fontId="9" fillId="0" borderId="228" xfId="0" applyFont="1" applyBorder="1" applyAlignment="1">
      <alignment horizontal="center" vertical="center"/>
    </xf>
    <xf numFmtId="0" fontId="34" fillId="0" borderId="226" xfId="0" applyFont="1" applyBorder="1" applyAlignment="1">
      <alignment vertical="center"/>
    </xf>
    <xf numFmtId="0" fontId="9" fillId="0" borderId="232" xfId="0" applyFont="1" applyBorder="1" applyAlignment="1">
      <alignment horizontal="center" vertical="center"/>
    </xf>
    <xf numFmtId="0" fontId="9" fillId="35" borderId="233" xfId="0" applyFont="1" applyFill="1" applyBorder="1" applyAlignment="1">
      <alignment horizontal="center" vertical="center"/>
    </xf>
    <xf numFmtId="49" fontId="9" fillId="35" borderId="233" xfId="0" applyNumberFormat="1" applyFont="1" applyFill="1" applyBorder="1" applyAlignment="1">
      <alignment horizontal="center" vertical="center"/>
    </xf>
    <xf numFmtId="0" fontId="9" fillId="35" borderId="231" xfId="0" applyFont="1" applyFill="1" applyBorder="1" applyAlignment="1">
      <alignment horizontal="center" vertical="center"/>
    </xf>
    <xf numFmtId="0" fontId="9" fillId="0" borderId="225" xfId="0" applyFont="1" applyBorder="1" applyAlignment="1">
      <alignment horizontal="center" vertical="center"/>
    </xf>
    <xf numFmtId="186" fontId="9" fillId="0" borderId="225" xfId="0" applyNumberFormat="1" applyFont="1" applyBorder="1" applyAlignment="1">
      <alignment horizontal="center" vertical="center"/>
    </xf>
    <xf numFmtId="0" fontId="9" fillId="0" borderId="225" xfId="0" applyFont="1" applyBorder="1" applyAlignment="1">
      <alignment horizontal="left" vertical="center"/>
    </xf>
    <xf numFmtId="0" fontId="9" fillId="0" borderId="232" xfId="0" applyFont="1" applyBorder="1" applyAlignment="1">
      <alignment horizontal="left" vertical="center"/>
    </xf>
    <xf numFmtId="42" fontId="9" fillId="35" borderId="228" xfId="0" applyNumberFormat="1" applyFont="1" applyFill="1" applyBorder="1" applyAlignment="1">
      <alignment horizontal="center" vertical="center"/>
    </xf>
    <xf numFmtId="0" fontId="13" fillId="29" borderId="234" xfId="0" applyFont="1" applyFill="1" applyBorder="1" applyAlignment="1">
      <alignment vertical="center"/>
    </xf>
    <xf numFmtId="0" fontId="34" fillId="0" borderId="114" xfId="0" applyFont="1" applyBorder="1" applyAlignment="1">
      <alignment vertical="center"/>
    </xf>
    <xf numFmtId="0" fontId="13" fillId="0" borderId="212" xfId="0" applyFont="1" applyBorder="1" applyAlignment="1">
      <alignment vertical="center"/>
    </xf>
    <xf numFmtId="0" fontId="9" fillId="0" borderId="229" xfId="0" applyFont="1" applyBorder="1" applyAlignment="1">
      <alignment horizontal="center" vertical="center"/>
    </xf>
    <xf numFmtId="0" fontId="9" fillId="0" borderId="230" xfId="0" applyFont="1" applyBorder="1" applyAlignment="1">
      <alignment horizontal="center" vertical="center"/>
    </xf>
    <xf numFmtId="0" fontId="20" fillId="0" borderId="1" xfId="0" applyFont="1" applyBorder="1" applyAlignment="1">
      <alignment vertical="center"/>
    </xf>
    <xf numFmtId="0" fontId="4" fillId="0" borderId="1" xfId="0" applyFont="1" applyBorder="1" applyAlignment="1">
      <alignment vertical="center"/>
    </xf>
    <xf numFmtId="0" fontId="4" fillId="0" borderId="250" xfId="0" applyFont="1" applyBorder="1" applyAlignment="1">
      <alignment vertical="center"/>
    </xf>
    <xf numFmtId="0" fontId="4" fillId="36" borderId="0" xfId="0" applyFont="1" applyFill="1" applyAlignment="1">
      <alignment horizontal="left" vertical="center"/>
    </xf>
    <xf numFmtId="0" fontId="4" fillId="36" borderId="114" xfId="0" applyFont="1" applyFill="1" applyBorder="1" applyAlignment="1">
      <alignment horizontal="left" vertical="center"/>
    </xf>
    <xf numFmtId="0" fontId="4" fillId="36" borderId="224" xfId="0" applyFont="1" applyFill="1" applyBorder="1" applyAlignment="1">
      <alignment horizontal="left" vertical="center"/>
    </xf>
    <xf numFmtId="0" fontId="4" fillId="36" borderId="226" xfId="0" applyFont="1" applyFill="1" applyBorder="1" applyAlignment="1">
      <alignment horizontal="left" vertical="center"/>
    </xf>
    <xf numFmtId="0" fontId="4" fillId="36" borderId="114" xfId="0" applyFont="1" applyFill="1" applyBorder="1" applyAlignment="1">
      <alignment vertical="center"/>
    </xf>
    <xf numFmtId="0" fontId="72" fillId="36" borderId="226" xfId="0" applyFont="1" applyFill="1" applyBorder="1" applyAlignment="1">
      <alignment horizontal="left" vertical="center"/>
    </xf>
    <xf numFmtId="0" fontId="4" fillId="36" borderId="229" xfId="0" applyFont="1" applyFill="1" applyBorder="1" applyAlignment="1">
      <alignment horizontal="left" vertical="center"/>
    </xf>
    <xf numFmtId="0" fontId="4" fillId="36" borderId="250" xfId="0" applyFont="1" applyFill="1" applyBorder="1" applyAlignment="1">
      <alignment vertical="center"/>
    </xf>
    <xf numFmtId="0" fontId="4" fillId="36" borderId="212" xfId="0" applyFont="1" applyFill="1" applyBorder="1" applyAlignment="1">
      <alignment horizontal="left" vertical="center"/>
    </xf>
    <xf numFmtId="0" fontId="86" fillId="0" borderId="228" xfId="0" applyFont="1" applyBorder="1" applyAlignment="1">
      <alignment horizontal="left" vertical="center"/>
    </xf>
    <xf numFmtId="0" fontId="86" fillId="0" borderId="233" xfId="0" applyFont="1" applyBorder="1" applyAlignment="1">
      <alignment horizontal="left" vertical="center"/>
    </xf>
    <xf numFmtId="0" fontId="86" fillId="0" borderId="231" xfId="0" applyFont="1" applyBorder="1" applyAlignment="1">
      <alignment vertical="center"/>
    </xf>
    <xf numFmtId="0" fontId="86" fillId="0" borderId="223" xfId="0" applyFont="1" applyBorder="1" applyAlignment="1">
      <alignment vertical="center"/>
    </xf>
    <xf numFmtId="0" fontId="86" fillId="0" borderId="231" xfId="0" applyFont="1" applyBorder="1" applyAlignment="1">
      <alignment horizontal="left" vertical="center"/>
    </xf>
    <xf numFmtId="0" fontId="86" fillId="0" borderId="233" xfId="0" applyFont="1" applyBorder="1" applyAlignment="1">
      <alignment horizontal="center" vertical="center"/>
    </xf>
    <xf numFmtId="0" fontId="88" fillId="0" borderId="114" xfId="0" applyFont="1" applyBorder="1" applyAlignment="1">
      <alignment vertical="center"/>
    </xf>
    <xf numFmtId="0" fontId="98" fillId="29" borderId="222" xfId="0" applyFont="1" applyFill="1" applyBorder="1" applyAlignment="1">
      <alignment vertical="center"/>
    </xf>
    <xf numFmtId="0" fontId="98" fillId="29" borderId="221" xfId="0" applyFont="1" applyFill="1" applyBorder="1" applyAlignment="1">
      <alignment vertical="center"/>
    </xf>
    <xf numFmtId="0" fontId="98" fillId="0" borderId="114" xfId="0" applyFont="1" applyBorder="1" applyAlignment="1">
      <alignment vertical="center"/>
    </xf>
    <xf numFmtId="38" fontId="4" fillId="25" borderId="251" xfId="0" applyNumberFormat="1" applyFont="1" applyFill="1" applyBorder="1" applyAlignment="1">
      <alignment vertical="center"/>
    </xf>
    <xf numFmtId="0" fontId="4" fillId="3" borderId="149" xfId="0" applyFont="1" applyFill="1" applyBorder="1" applyAlignment="1">
      <alignment horizontal="center" vertical="center" shrinkToFit="1"/>
    </xf>
    <xf numFmtId="0" fontId="98" fillId="0" borderId="235" xfId="0" applyFont="1" applyBorder="1" applyAlignment="1">
      <alignment vertical="center"/>
    </xf>
    <xf numFmtId="0" fontId="98" fillId="0" borderId="239" xfId="0" applyFont="1" applyBorder="1" applyAlignment="1">
      <alignment vertical="center"/>
    </xf>
    <xf numFmtId="0" fontId="13" fillId="0" borderId="240" xfId="0" applyFont="1" applyBorder="1" applyAlignment="1">
      <alignment vertical="center"/>
    </xf>
    <xf numFmtId="0" fontId="98" fillId="0" borderId="242" xfId="0" applyFont="1" applyBorder="1" applyAlignment="1">
      <alignment vertical="center"/>
    </xf>
    <xf numFmtId="0" fontId="9" fillId="29" borderId="252" xfId="0" applyFont="1" applyFill="1" applyBorder="1" applyAlignment="1">
      <alignment horizontal="center" vertical="center"/>
    </xf>
    <xf numFmtId="0" fontId="13" fillId="29" borderId="237" xfId="0" applyFont="1" applyFill="1" applyBorder="1" applyAlignment="1">
      <alignment vertical="center"/>
    </xf>
    <xf numFmtId="0" fontId="13" fillId="29" borderId="238" xfId="0" applyFont="1" applyFill="1" applyBorder="1" applyAlignment="1">
      <alignment vertical="center"/>
    </xf>
    <xf numFmtId="0" fontId="9" fillId="35" borderId="243" xfId="0" applyFont="1" applyFill="1" applyBorder="1" applyAlignment="1">
      <alignment horizontal="center" vertical="center"/>
    </xf>
    <xf numFmtId="0" fontId="9" fillId="29" borderId="236" xfId="0" applyFont="1" applyFill="1" applyBorder="1" applyAlignment="1">
      <alignment horizontal="center" vertical="center"/>
    </xf>
    <xf numFmtId="0" fontId="13" fillId="29" borderId="253" xfId="0" applyFont="1" applyFill="1" applyBorder="1" applyAlignment="1">
      <alignment vertical="center"/>
    </xf>
    <xf numFmtId="0" fontId="98" fillId="0" borderId="239" xfId="0" applyFont="1" applyBorder="1" applyAlignment="1">
      <alignment horizontal="center" vertical="center"/>
    </xf>
    <xf numFmtId="0" fontId="4" fillId="0" borderId="240" xfId="0" applyFont="1" applyBorder="1" applyAlignment="1">
      <alignment horizontal="center" vertical="center"/>
    </xf>
    <xf numFmtId="0" fontId="98" fillId="0" borderId="248" xfId="0" applyFont="1" applyBorder="1" applyAlignment="1">
      <alignment horizontal="center" vertical="center"/>
    </xf>
    <xf numFmtId="0" fontId="4" fillId="0" borderId="249" xfId="0" applyFont="1" applyBorder="1" applyAlignment="1">
      <alignment horizontal="center" vertical="center"/>
    </xf>
    <xf numFmtId="0" fontId="98" fillId="0" borderId="220" xfId="0" applyFont="1" applyBorder="1" applyAlignment="1">
      <alignment horizontal="center" vertical="center"/>
    </xf>
    <xf numFmtId="0" fontId="4" fillId="0" borderId="241" xfId="0" applyFont="1" applyBorder="1" applyAlignment="1">
      <alignment horizontal="center" vertical="center"/>
    </xf>
    <xf numFmtId="0" fontId="98" fillId="0" borderId="254" xfId="0" applyFont="1" applyBorder="1" applyAlignment="1">
      <alignment vertical="center"/>
    </xf>
    <xf numFmtId="0" fontId="34" fillId="0" borderId="240" xfId="0" applyFont="1" applyBorder="1" applyAlignment="1">
      <alignment vertical="center"/>
    </xf>
    <xf numFmtId="0" fontId="86" fillId="0" borderId="243" xfId="0" applyFont="1" applyBorder="1" applyAlignment="1">
      <alignment horizontal="left" vertical="center"/>
    </xf>
    <xf numFmtId="0" fontId="34" fillId="0" borderId="245" xfId="0" applyFont="1" applyBorder="1" applyAlignment="1">
      <alignment vertical="center"/>
    </xf>
    <xf numFmtId="0" fontId="34" fillId="0" borderId="246" xfId="0" applyFont="1" applyBorder="1" applyAlignment="1">
      <alignment vertical="center"/>
    </xf>
    <xf numFmtId="0" fontId="98" fillId="29" borderId="254" xfId="0" applyFont="1" applyFill="1" applyBorder="1" applyAlignment="1">
      <alignment horizontal="left" vertical="center"/>
    </xf>
    <xf numFmtId="0" fontId="9" fillId="37" borderId="256" xfId="0" applyFont="1" applyFill="1" applyBorder="1" applyAlignment="1">
      <alignment horizontal="center" vertical="center"/>
    </xf>
    <xf numFmtId="38" fontId="9" fillId="35" borderId="228" xfId="1" applyFont="1" applyFill="1" applyBorder="1" applyAlignment="1">
      <alignment horizontal="right" vertical="center"/>
    </xf>
    <xf numFmtId="38" fontId="9" fillId="35" borderId="233" xfId="1" applyFont="1" applyFill="1" applyBorder="1" applyAlignment="1">
      <alignment horizontal="right" vertical="center"/>
    </xf>
    <xf numFmtId="0" fontId="9" fillId="35" borderId="228" xfId="0" applyFont="1" applyFill="1" applyBorder="1" applyAlignment="1">
      <alignment horizontal="left" vertical="center"/>
    </xf>
    <xf numFmtId="38" fontId="9" fillId="15" borderId="214" xfId="0" applyNumberFormat="1" applyFont="1" applyFill="1" applyBorder="1" applyAlignment="1">
      <alignment vertical="center"/>
    </xf>
    <xf numFmtId="0" fontId="9" fillId="15" borderId="187" xfId="0" applyFont="1" applyFill="1" applyBorder="1" applyAlignment="1">
      <alignment horizontal="center" vertical="center"/>
    </xf>
    <xf numFmtId="0" fontId="100" fillId="29" borderId="235" xfId="0" applyFont="1" applyFill="1" applyBorder="1" applyAlignment="1">
      <alignment horizontal="left" vertical="center"/>
    </xf>
    <xf numFmtId="0" fontId="28" fillId="38" borderId="254" xfId="0" applyFont="1" applyFill="1" applyBorder="1" applyAlignment="1">
      <alignment horizontal="center" vertical="center"/>
    </xf>
    <xf numFmtId="0" fontId="28" fillId="38" borderId="231" xfId="0" applyFont="1" applyFill="1" applyBorder="1" applyAlignment="1">
      <alignment horizontal="center" vertical="center"/>
    </xf>
    <xf numFmtId="0" fontId="105" fillId="38" borderId="224" xfId="0" applyFont="1" applyFill="1" applyBorder="1" applyAlignment="1">
      <alignment horizontal="center" vertical="center"/>
    </xf>
    <xf numFmtId="0" fontId="105" fillId="38" borderId="255" xfId="0" applyFont="1" applyFill="1" applyBorder="1" applyAlignment="1">
      <alignment horizontal="center" vertical="center"/>
    </xf>
    <xf numFmtId="0" fontId="4" fillId="28" borderId="114" xfId="0" applyFont="1" applyFill="1" applyBorder="1" applyAlignment="1">
      <alignment vertical="center"/>
    </xf>
    <xf numFmtId="0" fontId="4" fillId="28" borderId="0" xfId="0" applyFont="1" applyFill="1" applyAlignment="1">
      <alignment vertical="center"/>
    </xf>
    <xf numFmtId="0" fontId="86" fillId="0" borderId="228" xfId="0" applyFont="1" applyBorder="1" applyAlignment="1">
      <alignment horizontal="center" vertical="center"/>
    </xf>
    <xf numFmtId="49" fontId="9" fillId="0" borderId="186" xfId="0" applyNumberFormat="1" applyFont="1" applyBorder="1" applyAlignment="1">
      <alignment horizontal="center" vertical="center"/>
    </xf>
    <xf numFmtId="0" fontId="93" fillId="32" borderId="187" xfId="0" applyFont="1" applyFill="1" applyBorder="1" applyAlignment="1" applyProtection="1">
      <alignment horizontal="center" vertical="center"/>
      <protection locked="0"/>
    </xf>
    <xf numFmtId="0" fontId="93" fillId="32" borderId="213" xfId="0" applyFont="1" applyFill="1" applyBorder="1" applyAlignment="1" applyProtection="1">
      <alignment horizontal="center" vertical="center"/>
      <protection locked="0"/>
    </xf>
    <xf numFmtId="0" fontId="4"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7" fillId="5" borderId="3" xfId="0" applyFont="1" applyFill="1" applyBorder="1" applyAlignment="1">
      <alignment horizontal="center" vertical="center" wrapText="1"/>
    </xf>
    <xf numFmtId="49" fontId="8" fillId="6" borderId="4" xfId="0" applyNumberFormat="1" applyFont="1" applyFill="1" applyBorder="1" applyAlignment="1">
      <alignment horizontal="left" vertical="center" wrapText="1"/>
    </xf>
    <xf numFmtId="49" fontId="8" fillId="6" borderId="5" xfId="0" applyNumberFormat="1" applyFont="1" applyFill="1" applyBorder="1" applyAlignment="1">
      <alignment horizontal="left" vertical="center" wrapText="1"/>
    </xf>
    <xf numFmtId="0" fontId="8" fillId="6" borderId="6" xfId="0" applyFont="1" applyFill="1" applyBorder="1" applyAlignment="1">
      <alignment horizontal="center" vertical="center"/>
    </xf>
    <xf numFmtId="0" fontId="6" fillId="4" borderId="1" xfId="0" applyFont="1" applyFill="1" applyBorder="1" applyAlignment="1">
      <alignment horizontal="center" vertical="center"/>
    </xf>
    <xf numFmtId="0" fontId="9" fillId="7" borderId="7" xfId="0" applyFont="1" applyFill="1" applyBorder="1" applyAlignment="1">
      <alignment horizontal="left" vertical="center"/>
    </xf>
    <xf numFmtId="0" fontId="9" fillId="7" borderId="8" xfId="0" applyFont="1" applyFill="1" applyBorder="1" applyAlignment="1">
      <alignment horizontal="left" vertical="center"/>
    </xf>
    <xf numFmtId="0" fontId="10" fillId="7" borderId="9" xfId="0" applyFont="1" applyFill="1" applyBorder="1" applyAlignment="1">
      <alignment horizontal="center" vertical="center"/>
    </xf>
    <xf numFmtId="0" fontId="6" fillId="4" borderId="2" xfId="0" applyFont="1" applyFill="1" applyBorder="1" applyAlignment="1">
      <alignment vertical="center"/>
    </xf>
    <xf numFmtId="0" fontId="7" fillId="5" borderId="10" xfId="0" applyFont="1" applyFill="1" applyBorder="1" applyAlignment="1">
      <alignment horizontal="center" vertical="center"/>
    </xf>
    <xf numFmtId="0" fontId="7" fillId="5" borderId="10" xfId="0" applyFont="1" applyFill="1" applyBorder="1" applyAlignment="1">
      <alignment horizontal="center" vertical="center" wrapText="1"/>
    </xf>
    <xf numFmtId="49" fontId="8" fillId="6" borderId="11" xfId="0" applyNumberFormat="1" applyFont="1" applyFill="1" applyBorder="1" applyAlignment="1">
      <alignment horizontal="left" vertical="center" wrapText="1"/>
    </xf>
    <xf numFmtId="49" fontId="8" fillId="6" borderId="12" xfId="0" applyNumberFormat="1" applyFont="1" applyFill="1" applyBorder="1" applyAlignment="1">
      <alignment horizontal="left" vertical="center" wrapText="1"/>
    </xf>
    <xf numFmtId="0" fontId="8" fillId="6" borderId="13" xfId="0" applyFont="1" applyFill="1" applyBorder="1" applyAlignment="1">
      <alignment vertical="center"/>
    </xf>
    <xf numFmtId="0" fontId="6" fillId="4" borderId="1" xfId="0" applyFont="1" applyFill="1" applyBorder="1" applyAlignment="1">
      <alignment vertical="center"/>
    </xf>
    <xf numFmtId="0" fontId="7" fillId="5" borderId="17" xfId="0" applyFont="1" applyFill="1" applyBorder="1" applyAlignment="1">
      <alignment horizontal="center" vertical="center"/>
    </xf>
    <xf numFmtId="0" fontId="7" fillId="5" borderId="17" xfId="0" applyFont="1" applyFill="1" applyBorder="1" applyAlignment="1">
      <alignment horizontal="center" vertical="center" wrapText="1"/>
    </xf>
    <xf numFmtId="49" fontId="8" fillId="6" borderId="18" xfId="0" applyNumberFormat="1" applyFont="1" applyFill="1" applyBorder="1" applyAlignment="1">
      <alignment horizontal="left" vertical="center" wrapText="1"/>
    </xf>
    <xf numFmtId="49" fontId="8" fillId="6" borderId="19" xfId="0" applyNumberFormat="1" applyFont="1" applyFill="1" applyBorder="1" applyAlignment="1">
      <alignment horizontal="left" vertical="center" wrapText="1"/>
    </xf>
    <xf numFmtId="0" fontId="8" fillId="6" borderId="20" xfId="0" applyFont="1" applyFill="1" applyBorder="1" applyAlignment="1">
      <alignment vertical="center"/>
    </xf>
    <xf numFmtId="0" fontId="12" fillId="5" borderId="24" xfId="0" quotePrefix="1" applyFont="1" applyFill="1" applyBorder="1" applyAlignment="1">
      <alignment horizontal="center" vertical="center"/>
    </xf>
    <xf numFmtId="0" fontId="13" fillId="4" borderId="1" xfId="0" applyFont="1" applyFill="1" applyBorder="1" applyAlignment="1">
      <alignment horizontal="left" vertical="center"/>
    </xf>
    <xf numFmtId="0" fontId="13" fillId="4" borderId="25" xfId="0" applyFont="1" applyFill="1" applyBorder="1" applyAlignment="1">
      <alignment horizontal="left" vertical="center"/>
    </xf>
    <xf numFmtId="0" fontId="4" fillId="4" borderId="25" xfId="0" applyFont="1" applyFill="1" applyBorder="1" applyAlignment="1">
      <alignment vertical="center"/>
    </xf>
    <xf numFmtId="0" fontId="13" fillId="4" borderId="1" xfId="0" applyFont="1" applyFill="1" applyBorder="1" applyAlignment="1">
      <alignment vertical="center"/>
    </xf>
    <xf numFmtId="0" fontId="16" fillId="5" borderId="33" xfId="0" applyFont="1" applyFill="1" applyBorder="1" applyAlignment="1">
      <alignment horizontal="center" vertical="center" wrapText="1"/>
    </xf>
    <xf numFmtId="0" fontId="14" fillId="4" borderId="34" xfId="0" applyFont="1" applyFill="1" applyBorder="1" applyAlignment="1">
      <alignment horizontal="center" vertical="center"/>
    </xf>
    <xf numFmtId="0" fontId="17" fillId="4" borderId="34" xfId="0" applyFont="1" applyFill="1" applyBorder="1" applyAlignment="1">
      <alignment horizontal="center" vertical="center"/>
    </xf>
    <xf numFmtId="0" fontId="7" fillId="5" borderId="24" xfId="0" applyFont="1" applyFill="1" applyBorder="1" applyAlignment="1">
      <alignment horizontal="center" vertical="center"/>
    </xf>
    <xf numFmtId="0" fontId="7" fillId="5" borderId="24" xfId="0" applyFont="1" applyFill="1" applyBorder="1" applyAlignment="1">
      <alignment horizontal="center" vertical="center" wrapText="1"/>
    </xf>
    <xf numFmtId="49" fontId="8" fillId="6" borderId="35" xfId="0" applyNumberFormat="1" applyFont="1" applyFill="1" applyBorder="1" applyAlignment="1">
      <alignment horizontal="left" vertical="center" wrapText="1"/>
    </xf>
    <xf numFmtId="49" fontId="8" fillId="6" borderId="36" xfId="0" applyNumberFormat="1" applyFont="1" applyFill="1" applyBorder="1" applyAlignment="1">
      <alignment horizontal="left" vertical="center" wrapText="1"/>
    </xf>
    <xf numFmtId="0" fontId="8" fillId="6" borderId="37" xfId="0" applyFont="1" applyFill="1" applyBorder="1" applyAlignment="1">
      <alignment vertical="center"/>
    </xf>
    <xf numFmtId="0" fontId="6" fillId="4" borderId="38" xfId="0" applyFont="1" applyFill="1" applyBorder="1" applyAlignment="1">
      <alignment vertical="center" wrapText="1"/>
    </xf>
    <xf numFmtId="0" fontId="16" fillId="5" borderId="40" xfId="0" applyFont="1" applyFill="1" applyBorder="1" applyAlignment="1">
      <alignment vertical="center"/>
    </xf>
    <xf numFmtId="0" fontId="16" fillId="5" borderId="40" xfId="0" applyFont="1" applyFill="1" applyBorder="1" applyAlignment="1">
      <alignment vertical="center" wrapText="1"/>
    </xf>
    <xf numFmtId="0" fontId="8" fillId="5" borderId="41" xfId="0" applyFont="1" applyFill="1" applyBorder="1" applyAlignment="1">
      <alignment vertical="center"/>
    </xf>
    <xf numFmtId="0" fontId="8" fillId="5" borderId="42" xfId="0" applyFont="1" applyFill="1" applyBorder="1" applyAlignment="1">
      <alignment vertical="center"/>
    </xf>
    <xf numFmtId="0" fontId="6" fillId="4" borderId="43" xfId="0" applyFont="1" applyFill="1" applyBorder="1" applyAlignment="1">
      <alignment vertical="center" wrapText="1"/>
    </xf>
    <xf numFmtId="0" fontId="6" fillId="4" borderId="45" xfId="0" applyFont="1" applyFill="1" applyBorder="1" applyAlignment="1">
      <alignment vertical="center" wrapText="1"/>
    </xf>
    <xf numFmtId="0" fontId="19" fillId="4" borderId="1" xfId="0" applyFont="1" applyFill="1" applyBorder="1" applyAlignment="1">
      <alignment horizontal="left" vertical="top" wrapText="1"/>
    </xf>
    <xf numFmtId="0" fontId="20" fillId="4" borderId="1" xfId="0" applyFont="1" applyFill="1" applyBorder="1" applyAlignment="1">
      <alignment horizontal="center" vertical="center"/>
    </xf>
    <xf numFmtId="0" fontId="17" fillId="4" borderId="1" xfId="0" applyFont="1" applyFill="1" applyBorder="1" applyAlignment="1">
      <alignment horizontal="center" vertical="center"/>
    </xf>
    <xf numFmtId="0" fontId="9" fillId="7" borderId="180" xfId="0" applyFont="1" applyFill="1" applyBorder="1" applyAlignment="1">
      <alignment horizontal="left" vertical="center"/>
    </xf>
    <xf numFmtId="0" fontId="9" fillId="7" borderId="181" xfId="0" applyFont="1" applyFill="1" applyBorder="1" applyAlignment="1">
      <alignment horizontal="left" vertical="center"/>
    </xf>
    <xf numFmtId="0" fontId="10" fillId="7" borderId="182" xfId="0" applyFont="1" applyFill="1" applyBorder="1" applyAlignment="1">
      <alignment horizontal="center" vertical="center"/>
    </xf>
    <xf numFmtId="0" fontId="19" fillId="4" borderId="44" xfId="0" applyFont="1" applyFill="1" applyBorder="1" applyAlignment="1">
      <alignment horizontal="left" vertical="top" wrapText="1"/>
    </xf>
    <xf numFmtId="0" fontId="4" fillId="4" borderId="53" xfId="0" applyFont="1" applyFill="1" applyBorder="1" applyAlignment="1">
      <alignment vertical="center"/>
    </xf>
    <xf numFmtId="0" fontId="6" fillId="4" borderId="54" xfId="0" applyFont="1" applyFill="1" applyBorder="1" applyAlignment="1">
      <alignment vertical="center"/>
    </xf>
    <xf numFmtId="0" fontId="4" fillId="4" borderId="22" xfId="0" applyFont="1" applyFill="1" applyBorder="1" applyAlignment="1">
      <alignment vertical="center"/>
    </xf>
    <xf numFmtId="0" fontId="6" fillId="4" borderId="55" xfId="0" applyFont="1" applyFill="1" applyBorder="1" applyAlignment="1">
      <alignment vertical="center"/>
    </xf>
    <xf numFmtId="0" fontId="6" fillId="4" borderId="32" xfId="0" applyFont="1" applyFill="1" applyBorder="1" applyAlignment="1">
      <alignment vertical="center"/>
    </xf>
    <xf numFmtId="0" fontId="7" fillId="5" borderId="1" xfId="0" applyFont="1" applyFill="1" applyBorder="1" applyAlignment="1">
      <alignment horizontal="center" vertical="center" wrapText="1"/>
    </xf>
    <xf numFmtId="0" fontId="6" fillId="4" borderId="57" xfId="0" applyFont="1" applyFill="1" applyBorder="1" applyAlignment="1">
      <alignment vertical="center"/>
    </xf>
    <xf numFmtId="0" fontId="12" fillId="5" borderId="1" xfId="0" quotePrefix="1" applyFont="1" applyFill="1" applyBorder="1" applyAlignment="1">
      <alignment horizontal="center"/>
    </xf>
    <xf numFmtId="0" fontId="13" fillId="4" borderId="179" xfId="0" applyFont="1" applyFill="1" applyBorder="1" applyAlignment="1">
      <alignment horizontal="left" vertical="center"/>
    </xf>
    <xf numFmtId="0" fontId="4" fillId="4" borderId="178" xfId="0" applyFont="1" applyFill="1" applyBorder="1" applyAlignment="1">
      <alignment vertical="center"/>
    </xf>
    <xf numFmtId="49" fontId="8" fillId="9" borderId="18" xfId="0" applyNumberFormat="1" applyFont="1" applyFill="1" applyBorder="1" applyAlignment="1">
      <alignment horizontal="left" vertical="center" wrapText="1"/>
    </xf>
    <xf numFmtId="0" fontId="20" fillId="4" borderId="58" xfId="0" applyFont="1" applyFill="1" applyBorder="1" applyAlignment="1">
      <alignment horizontal="center" vertical="center"/>
    </xf>
    <xf numFmtId="0" fontId="17" fillId="4" borderId="58" xfId="0" applyFont="1" applyFill="1" applyBorder="1" applyAlignment="1">
      <alignment horizontal="center" vertical="center"/>
    </xf>
    <xf numFmtId="0" fontId="13" fillId="4" borderId="58" xfId="0" applyFont="1" applyFill="1" applyBorder="1" applyAlignment="1">
      <alignment vertical="center"/>
    </xf>
    <xf numFmtId="0" fontId="4" fillId="4" borderId="58" xfId="0" applyFont="1" applyFill="1" applyBorder="1" applyAlignment="1">
      <alignment vertical="center"/>
    </xf>
    <xf numFmtId="0" fontId="6" fillId="4" borderId="107" xfId="0" applyFont="1" applyFill="1" applyBorder="1" applyAlignment="1">
      <alignment vertical="center"/>
    </xf>
    <xf numFmtId="0" fontId="9" fillId="7" borderId="7" xfId="0" applyFont="1" applyFill="1" applyBorder="1" applyAlignment="1">
      <alignment vertical="center"/>
    </xf>
    <xf numFmtId="0" fontId="9" fillId="7" borderId="8" xfId="0" applyFont="1" applyFill="1" applyBorder="1" applyAlignment="1">
      <alignment vertical="center"/>
    </xf>
    <xf numFmtId="0" fontId="9" fillId="7" borderId="92" xfId="0" applyFont="1" applyFill="1" applyBorder="1" applyAlignment="1">
      <alignment vertical="center"/>
    </xf>
    <xf numFmtId="0" fontId="19" fillId="7" borderId="92" xfId="0" applyFont="1" applyFill="1" applyBorder="1" applyAlignment="1">
      <alignment vertical="center"/>
    </xf>
    <xf numFmtId="0" fontId="21" fillId="7" borderId="90" xfId="0" applyFont="1" applyFill="1" applyBorder="1" applyAlignment="1">
      <alignment horizontal="center" vertical="center"/>
    </xf>
    <xf numFmtId="0" fontId="4" fillId="30" borderId="1" xfId="0" applyFont="1" applyFill="1" applyBorder="1" applyAlignment="1">
      <alignment vertical="center"/>
    </xf>
    <xf numFmtId="0" fontId="90" fillId="30" borderId="114" xfId="0" applyFont="1" applyFill="1" applyBorder="1" applyAlignment="1">
      <alignment horizontal="center" vertical="center"/>
    </xf>
    <xf numFmtId="0" fontId="91" fillId="30" borderId="114" xfId="0" applyFont="1" applyFill="1" applyBorder="1" applyAlignment="1">
      <alignment vertical="center"/>
    </xf>
    <xf numFmtId="0" fontId="92" fillId="30" borderId="114" xfId="0" applyFont="1" applyFill="1" applyBorder="1" applyAlignment="1">
      <alignment vertical="center"/>
    </xf>
    <xf numFmtId="0" fontId="24" fillId="30" borderId="1" xfId="0" applyFont="1" applyFill="1" applyBorder="1" applyAlignment="1">
      <alignment vertical="center"/>
    </xf>
    <xf numFmtId="49" fontId="8" fillId="6" borderId="18" xfId="0" applyNumberFormat="1" applyFont="1" applyFill="1" applyBorder="1" applyAlignment="1">
      <alignment vertical="center" wrapText="1"/>
    </xf>
    <xf numFmtId="0" fontId="23" fillId="10" borderId="198" xfId="0" applyFont="1" applyFill="1" applyBorder="1" applyAlignment="1">
      <alignment horizontal="center" vertical="center"/>
    </xf>
    <xf numFmtId="0" fontId="104" fillId="10" borderId="71" xfId="0" applyFont="1" applyFill="1" applyBorder="1" applyAlignment="1">
      <alignment horizontal="center" vertical="center"/>
    </xf>
    <xf numFmtId="0" fontId="23" fillId="10" borderId="199" xfId="0" applyFont="1" applyFill="1" applyBorder="1" applyAlignment="1">
      <alignment horizontal="center" vertical="center"/>
    </xf>
    <xf numFmtId="0" fontId="23" fillId="10" borderId="201" xfId="0" applyFont="1" applyFill="1" applyBorder="1" applyAlignment="1">
      <alignment horizontal="center" vertical="center"/>
    </xf>
    <xf numFmtId="0" fontId="9" fillId="4" borderId="1" xfId="0" applyFont="1" applyFill="1" applyBorder="1" applyAlignment="1">
      <alignment vertical="center"/>
    </xf>
    <xf numFmtId="0" fontId="26" fillId="4" borderId="114" xfId="0" applyFont="1" applyFill="1" applyBorder="1" applyAlignment="1">
      <alignment horizontal="left" vertical="center"/>
    </xf>
    <xf numFmtId="0" fontId="4" fillId="4" borderId="114" xfId="0" applyFont="1" applyFill="1" applyBorder="1" applyAlignment="1">
      <alignment vertical="center"/>
    </xf>
    <xf numFmtId="0" fontId="4" fillId="4" borderId="202" xfId="0" applyFont="1" applyFill="1" applyBorder="1" applyAlignment="1">
      <alignment vertical="center"/>
    </xf>
    <xf numFmtId="0" fontId="0" fillId="0" borderId="202" xfId="0" applyBorder="1" applyAlignment="1">
      <alignment vertical="center"/>
    </xf>
    <xf numFmtId="0" fontId="6" fillId="4" borderId="202" xfId="0" applyFont="1" applyFill="1" applyBorder="1" applyAlignment="1">
      <alignment vertical="center"/>
    </xf>
    <xf numFmtId="0" fontId="0" fillId="28" borderId="0" xfId="0" applyFill="1" applyAlignment="1">
      <alignment vertical="center"/>
    </xf>
    <xf numFmtId="0" fontId="6" fillId="4" borderId="109" xfId="0" applyFont="1" applyFill="1" applyBorder="1" applyAlignment="1">
      <alignment vertical="center"/>
    </xf>
    <xf numFmtId="0" fontId="18" fillId="4" borderId="109" xfId="0" applyFont="1" applyFill="1" applyBorder="1"/>
    <xf numFmtId="0" fontId="6" fillId="4" borderId="114" xfId="0" applyFont="1" applyFill="1" applyBorder="1" applyAlignment="1">
      <alignment vertical="center"/>
    </xf>
    <xf numFmtId="0" fontId="27" fillId="4" borderId="1" xfId="0" applyFont="1" applyFill="1" applyBorder="1" applyAlignment="1">
      <alignment vertical="center"/>
    </xf>
    <xf numFmtId="0" fontId="28" fillId="12" borderId="110" xfId="0" applyFont="1" applyFill="1" applyBorder="1" applyAlignment="1">
      <alignment horizontal="center" vertical="center" shrinkToFit="1"/>
    </xf>
    <xf numFmtId="0" fontId="28" fillId="12" borderId="112" xfId="0" applyFont="1" applyFill="1" applyBorder="1" applyAlignment="1">
      <alignment horizontal="center" vertical="center" shrinkToFit="1"/>
    </xf>
    <xf numFmtId="0" fontId="30" fillId="4" borderId="1" xfId="0" applyFont="1" applyFill="1" applyBorder="1" applyAlignment="1">
      <alignment vertical="center"/>
    </xf>
    <xf numFmtId="0" fontId="94" fillId="13" borderId="7" xfId="0" applyFont="1" applyFill="1" applyBorder="1" applyAlignment="1">
      <alignment vertical="center"/>
    </xf>
    <xf numFmtId="0" fontId="32" fillId="13" borderId="8" xfId="0" applyFont="1" applyFill="1" applyBorder="1" applyAlignment="1">
      <alignment vertical="center"/>
    </xf>
    <xf numFmtId="0" fontId="33" fillId="13" borderId="8" xfId="0" applyFont="1" applyFill="1" applyBorder="1" applyAlignment="1">
      <alignment vertical="center"/>
    </xf>
    <xf numFmtId="0" fontId="33" fillId="13" borderId="9" xfId="0" applyFont="1" applyFill="1" applyBorder="1" applyAlignment="1">
      <alignment vertical="center"/>
    </xf>
    <xf numFmtId="0" fontId="27" fillId="4" borderId="43" xfId="0" applyFont="1" applyFill="1" applyBorder="1" applyAlignment="1">
      <alignment vertical="center"/>
    </xf>
    <xf numFmtId="0" fontId="31" fillId="14" borderId="1" xfId="0" applyFont="1" applyFill="1" applyBorder="1" applyAlignment="1">
      <alignment horizontal="left" vertical="center"/>
    </xf>
    <xf numFmtId="0" fontId="34" fillId="14" borderId="1" xfId="0" applyFont="1" applyFill="1" applyBorder="1" applyAlignment="1">
      <alignment vertical="center"/>
    </xf>
    <xf numFmtId="0" fontId="35" fillId="14" borderId="1" xfId="0" applyFont="1" applyFill="1" applyBorder="1" applyAlignment="1">
      <alignment vertical="center"/>
    </xf>
    <xf numFmtId="0" fontId="27" fillId="14" borderId="77" xfId="0" applyFont="1" applyFill="1" applyBorder="1" applyAlignment="1">
      <alignment vertical="center"/>
    </xf>
    <xf numFmtId="0" fontId="36" fillId="14" borderId="184" xfId="0" applyFont="1" applyFill="1" applyBorder="1"/>
    <xf numFmtId="0" fontId="37" fillId="14" borderId="78" xfId="0" applyFont="1" applyFill="1" applyBorder="1" applyAlignment="1">
      <alignment vertical="center"/>
    </xf>
    <xf numFmtId="0" fontId="37" fillId="14" borderId="79" xfId="0" applyFont="1" applyFill="1" applyBorder="1" applyAlignment="1">
      <alignment vertical="center"/>
    </xf>
    <xf numFmtId="0" fontId="27" fillId="14" borderId="1" xfId="0" applyFont="1" applyFill="1" applyBorder="1" applyAlignment="1">
      <alignment vertical="center"/>
    </xf>
    <xf numFmtId="0" fontId="28" fillId="31" borderId="211" xfId="0" applyFont="1" applyFill="1" applyBorder="1" applyAlignment="1">
      <alignment horizontal="center" vertical="center"/>
    </xf>
    <xf numFmtId="0" fontId="85" fillId="14" borderId="83" xfId="0" applyFont="1" applyFill="1" applyBorder="1" applyAlignment="1">
      <alignment vertical="center"/>
    </xf>
    <xf numFmtId="0" fontId="22" fillId="10" borderId="38" xfId="0" applyFont="1" applyFill="1" applyBorder="1" applyAlignment="1">
      <alignment horizontal="left" vertical="center" indent="1"/>
    </xf>
    <xf numFmtId="0" fontId="22" fillId="10" borderId="25" xfId="0" applyFont="1" applyFill="1" applyBorder="1" applyAlignment="1">
      <alignment horizontal="left" vertical="center" indent="1"/>
    </xf>
    <xf numFmtId="0" fontId="28" fillId="16" borderId="2" xfId="0" applyFont="1" applyFill="1" applyBorder="1" applyAlignment="1">
      <alignment horizontal="center" vertical="center"/>
    </xf>
    <xf numFmtId="0" fontId="6" fillId="14" borderId="85" xfId="0" applyFont="1" applyFill="1" applyBorder="1" applyAlignment="1">
      <alignment vertical="center"/>
    </xf>
    <xf numFmtId="0" fontId="37" fillId="14" borderId="82" xfId="0" applyFont="1" applyFill="1" applyBorder="1"/>
    <xf numFmtId="0" fontId="37" fillId="14" borderId="85" xfId="0" applyFont="1" applyFill="1" applyBorder="1" applyAlignment="1">
      <alignment vertical="center"/>
    </xf>
    <xf numFmtId="0" fontId="6" fillId="14" borderId="192" xfId="0" applyFont="1" applyFill="1" applyBorder="1" applyAlignment="1">
      <alignment vertical="center"/>
    </xf>
    <xf numFmtId="0" fontId="27" fillId="14" borderId="114" xfId="0" applyFont="1" applyFill="1" applyBorder="1" applyAlignment="1">
      <alignment vertical="center"/>
    </xf>
    <xf numFmtId="0" fontId="11" fillId="29" borderId="114" xfId="0" applyFont="1" applyFill="1" applyBorder="1" applyAlignment="1">
      <alignment vertical="center"/>
    </xf>
    <xf numFmtId="0" fontId="38" fillId="14" borderId="114" xfId="0" applyFont="1" applyFill="1" applyBorder="1" applyAlignment="1">
      <alignment vertical="center"/>
    </xf>
    <xf numFmtId="0" fontId="6" fillId="14" borderId="114" xfId="0" applyFont="1" applyFill="1" applyBorder="1" applyAlignment="1">
      <alignment vertical="center"/>
    </xf>
    <xf numFmtId="0" fontId="36" fillId="14" borderId="108" xfId="0" applyFont="1" applyFill="1" applyBorder="1" applyAlignment="1">
      <alignment horizontal="left"/>
    </xf>
    <xf numFmtId="0" fontId="88" fillId="29" borderId="114" xfId="0" applyFont="1" applyFill="1" applyBorder="1" applyAlignment="1">
      <alignment vertical="center"/>
    </xf>
    <xf numFmtId="0" fontId="89" fillId="14" borderId="114" xfId="0" applyFont="1" applyFill="1" applyBorder="1" applyAlignment="1">
      <alignment vertical="center"/>
    </xf>
    <xf numFmtId="0" fontId="13" fillId="14" borderId="114" xfId="0" applyFont="1" applyFill="1" applyBorder="1" applyAlignment="1">
      <alignment vertical="center"/>
    </xf>
    <xf numFmtId="0" fontId="9" fillId="7" borderId="52" xfId="0" applyFont="1" applyFill="1" applyBorder="1" applyAlignment="1">
      <alignment vertical="center"/>
    </xf>
    <xf numFmtId="0" fontId="19" fillId="7" borderId="8" xfId="0" applyFont="1" applyFill="1" applyBorder="1" applyAlignment="1">
      <alignment vertical="center"/>
    </xf>
    <xf numFmtId="0" fontId="39" fillId="4" borderId="1" xfId="0" applyFont="1" applyFill="1" applyBorder="1"/>
    <xf numFmtId="0" fontId="40" fillId="12" borderId="2" xfId="0" applyFont="1" applyFill="1" applyBorder="1" applyAlignment="1">
      <alignment horizontal="center" vertical="center" shrinkToFit="1"/>
    </xf>
    <xf numFmtId="0" fontId="7" fillId="11" borderId="17" xfId="0" applyFont="1" applyFill="1" applyBorder="1" applyAlignment="1">
      <alignment horizontal="center" vertical="center" wrapText="1"/>
    </xf>
    <xf numFmtId="0" fontId="22" fillId="10" borderId="7" xfId="0" applyFont="1" applyFill="1" applyBorder="1" applyAlignment="1">
      <alignment horizontal="left" vertical="center" indent="1"/>
    </xf>
    <xf numFmtId="0" fontId="22" fillId="10" borderId="84" xfId="0" applyFont="1" applyFill="1" applyBorder="1" applyAlignment="1">
      <alignment horizontal="left" vertical="center" indent="1"/>
    </xf>
    <xf numFmtId="6" fontId="6" fillId="4" borderId="1" xfId="0" applyNumberFormat="1" applyFont="1" applyFill="1" applyBorder="1"/>
    <xf numFmtId="6" fontId="6" fillId="0" borderId="0" xfId="0" applyNumberFormat="1" applyFont="1"/>
    <xf numFmtId="0" fontId="7" fillId="11" borderId="24" xfId="0" applyFont="1" applyFill="1" applyBorder="1" applyAlignment="1">
      <alignment vertical="center" wrapText="1"/>
    </xf>
    <xf numFmtId="49" fontId="8" fillId="6" borderId="18" xfId="0" quotePrefix="1" applyNumberFormat="1" applyFont="1" applyFill="1" applyBorder="1" applyAlignment="1">
      <alignment horizontal="left" vertical="center" wrapText="1"/>
    </xf>
    <xf numFmtId="0" fontId="22" fillId="4" borderId="100" xfId="0" applyFont="1" applyFill="1" applyBorder="1" applyAlignment="1">
      <alignment vertical="center"/>
    </xf>
    <xf numFmtId="0" fontId="5" fillId="4" borderId="1" xfId="0" applyFont="1" applyFill="1" applyBorder="1" applyAlignment="1">
      <alignment vertical="center"/>
    </xf>
    <xf numFmtId="0" fontId="23" fillId="4" borderId="1" xfId="0" applyFont="1" applyFill="1" applyBorder="1"/>
    <xf numFmtId="180" fontId="23" fillId="10" borderId="71" xfId="0" applyNumberFormat="1" applyFont="1" applyFill="1" applyBorder="1" applyAlignment="1">
      <alignment horizontal="left" vertical="center"/>
    </xf>
    <xf numFmtId="0" fontId="5" fillId="4" borderId="53" xfId="0" applyFont="1" applyFill="1" applyBorder="1" applyAlignment="1">
      <alignment horizontal="right" vertical="center"/>
    </xf>
    <xf numFmtId="0" fontId="23" fillId="4" borderId="1" xfId="0" applyFont="1" applyFill="1" applyBorder="1" applyAlignment="1">
      <alignment horizontal="center"/>
    </xf>
    <xf numFmtId="180" fontId="23" fillId="10" borderId="73" xfId="0" applyNumberFormat="1" applyFont="1" applyFill="1" applyBorder="1" applyAlignment="1">
      <alignment horizontal="left" vertical="center"/>
    </xf>
    <xf numFmtId="0" fontId="4" fillId="4" borderId="176" xfId="0" applyFont="1" applyFill="1" applyBorder="1" applyAlignment="1">
      <alignment vertical="center"/>
    </xf>
    <xf numFmtId="0" fontId="42" fillId="4" borderId="144" xfId="0" applyFont="1" applyFill="1" applyBorder="1"/>
    <xf numFmtId="0" fontId="39" fillId="4" borderId="144" xfId="0" applyFont="1" applyFill="1" applyBorder="1"/>
    <xf numFmtId="0" fontId="6" fillId="4" borderId="2" xfId="0" applyFont="1" applyFill="1" applyBorder="1" applyAlignment="1">
      <alignment vertical="center" wrapText="1"/>
    </xf>
    <xf numFmtId="49" fontId="8" fillId="6" borderId="37" xfId="0" applyNumberFormat="1" applyFont="1" applyFill="1" applyBorder="1" applyAlignment="1">
      <alignment vertical="center" wrapText="1"/>
    </xf>
    <xf numFmtId="49" fontId="8" fillId="6" borderId="13" xfId="0" applyNumberFormat="1" applyFont="1" applyFill="1" applyBorder="1" applyAlignment="1">
      <alignment vertical="center" wrapText="1"/>
    </xf>
    <xf numFmtId="0" fontId="22" fillId="4" borderId="25" xfId="0" applyFont="1" applyFill="1" applyBorder="1" applyAlignment="1">
      <alignment horizontal="left" vertical="center"/>
    </xf>
    <xf numFmtId="0" fontId="44" fillId="4" borderId="58" xfId="0" applyFont="1" applyFill="1" applyBorder="1" applyAlignment="1">
      <alignment horizontal="center" vertical="center"/>
    </xf>
    <xf numFmtId="0" fontId="40" fillId="4" borderId="2" xfId="0" applyFont="1" applyFill="1" applyBorder="1" applyAlignment="1">
      <alignment horizontal="center" vertical="center" shrinkToFit="1"/>
    </xf>
    <xf numFmtId="0" fontId="6" fillId="4" borderId="2" xfId="0" applyFont="1" applyFill="1" applyBorder="1" applyAlignment="1">
      <alignment horizontal="left" vertical="center" wrapText="1"/>
    </xf>
    <xf numFmtId="0" fontId="37" fillId="14" borderId="2" xfId="0" applyFont="1" applyFill="1" applyBorder="1" applyAlignment="1">
      <alignment horizontal="center" vertical="center"/>
    </xf>
    <xf numFmtId="0" fontId="46" fillId="4" borderId="25" xfId="0" applyFont="1" applyFill="1" applyBorder="1" applyAlignment="1">
      <alignment vertical="center"/>
    </xf>
    <xf numFmtId="0" fontId="46" fillId="4" borderId="1" xfId="0" applyFont="1" applyFill="1" applyBorder="1" applyAlignment="1">
      <alignment vertical="center"/>
    </xf>
    <xf numFmtId="0" fontId="13" fillId="4" borderId="25" xfId="0" applyFont="1" applyFill="1" applyBorder="1" applyAlignment="1">
      <alignment vertical="center"/>
    </xf>
    <xf numFmtId="0" fontId="46" fillId="4" borderId="1" xfId="0" applyFont="1" applyFill="1" applyBorder="1" applyAlignment="1">
      <alignment horizontal="center" vertical="center"/>
    </xf>
    <xf numFmtId="42" fontId="47" fillId="10" borderId="8" xfId="0" applyNumberFormat="1" applyFont="1" applyFill="1" applyBorder="1" applyAlignment="1">
      <alignment horizontal="right" vertical="center"/>
    </xf>
    <xf numFmtId="0" fontId="24" fillId="4" borderId="1" xfId="0" applyFont="1" applyFill="1" applyBorder="1" applyAlignment="1">
      <alignment vertical="center"/>
    </xf>
    <xf numFmtId="0" fontId="49" fillId="4" borderId="1" xfId="0" applyFont="1" applyFill="1" applyBorder="1" applyAlignment="1">
      <alignment horizontal="center"/>
    </xf>
    <xf numFmtId="0" fontId="42" fillId="4" borderId="1" xfId="0" applyFont="1" applyFill="1" applyBorder="1" applyAlignment="1">
      <alignment horizontal="left"/>
    </xf>
    <xf numFmtId="0" fontId="40" fillId="4" borderId="2" xfId="0" applyFont="1" applyFill="1" applyBorder="1" applyAlignment="1">
      <alignment vertical="center" shrinkToFit="1"/>
    </xf>
    <xf numFmtId="0" fontId="13" fillId="4" borderId="34" xfId="0" applyFont="1" applyFill="1" applyBorder="1" applyAlignment="1">
      <alignment vertical="center"/>
    </xf>
    <xf numFmtId="0" fontId="6" fillId="4" borderId="109" xfId="0" applyFont="1" applyFill="1" applyBorder="1" applyAlignment="1">
      <alignment horizontal="left" vertical="top" wrapText="1"/>
    </xf>
    <xf numFmtId="0" fontId="50" fillId="7" borderId="8" xfId="0" applyFont="1" applyFill="1" applyBorder="1" applyAlignment="1">
      <alignment vertical="center"/>
    </xf>
    <xf numFmtId="0" fontId="50" fillId="7" borderId="8" xfId="0" applyFont="1" applyFill="1" applyBorder="1" applyAlignment="1">
      <alignment horizontal="right" vertical="center"/>
    </xf>
    <xf numFmtId="0" fontId="51" fillId="7" borderId="9" xfId="0" applyFont="1" applyFill="1" applyBorder="1" applyAlignment="1">
      <alignment horizontal="center" vertical="center"/>
    </xf>
    <xf numFmtId="0" fontId="52" fillId="4" borderId="1" xfId="0" applyFont="1" applyFill="1" applyBorder="1" applyAlignment="1">
      <alignment vertical="center"/>
    </xf>
    <xf numFmtId="0" fontId="53" fillId="4" borderId="1" xfId="0" applyFont="1" applyFill="1" applyBorder="1" applyAlignment="1">
      <alignment vertical="center"/>
    </xf>
    <xf numFmtId="0" fontId="30" fillId="4" borderId="1" xfId="0" applyFont="1" applyFill="1" applyBorder="1" applyAlignment="1">
      <alignment horizontal="left" vertical="center"/>
    </xf>
    <xf numFmtId="0" fontId="24" fillId="4" borderId="1" xfId="0" applyFont="1" applyFill="1" applyBorder="1" applyAlignment="1">
      <alignment horizontal="left" vertical="center"/>
    </xf>
    <xf numFmtId="0" fontId="54" fillId="0" borderId="2" xfId="0" applyFont="1" applyBorder="1" applyAlignment="1">
      <alignment vertical="center"/>
    </xf>
    <xf numFmtId="0" fontId="6" fillId="4" borderId="2" xfId="0" applyFont="1" applyFill="1" applyBorder="1" applyAlignment="1">
      <alignment vertical="top" wrapText="1"/>
    </xf>
    <xf numFmtId="0" fontId="7" fillId="5" borderId="10" xfId="0" applyFont="1" applyFill="1" applyBorder="1" applyAlignment="1">
      <alignment vertical="center"/>
    </xf>
    <xf numFmtId="0" fontId="7" fillId="5" borderId="10" xfId="0" applyFont="1" applyFill="1" applyBorder="1" applyAlignment="1">
      <alignment vertical="center" wrapText="1"/>
    </xf>
    <xf numFmtId="0" fontId="40" fillId="18" borderId="2" xfId="0" applyFont="1" applyFill="1" applyBorder="1" applyAlignment="1">
      <alignment horizontal="center" vertical="center" shrinkToFit="1"/>
    </xf>
    <xf numFmtId="0" fontId="22" fillId="4" borderId="1" xfId="0" applyFont="1" applyFill="1" applyBorder="1" applyAlignment="1">
      <alignment vertical="center"/>
    </xf>
    <xf numFmtId="0" fontId="7" fillId="11" borderId="24"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6" fillId="4" borderId="1" xfId="0" applyFont="1" applyFill="1" applyBorder="1" applyAlignment="1">
      <alignment horizontal="right" vertical="center" wrapText="1"/>
    </xf>
    <xf numFmtId="0" fontId="57" fillId="4" borderId="1" xfId="0" applyFont="1" applyFill="1" applyBorder="1" applyAlignment="1">
      <alignment horizontal="left" vertical="center" wrapText="1"/>
    </xf>
    <xf numFmtId="0" fontId="58" fillId="4" borderId="1" xfId="0" applyFont="1" applyFill="1" applyBorder="1" applyAlignment="1">
      <alignment horizontal="right" vertical="center"/>
    </xf>
    <xf numFmtId="0" fontId="57" fillId="4" borderId="1" xfId="0" applyFont="1" applyFill="1" applyBorder="1" applyAlignment="1">
      <alignment vertical="center"/>
    </xf>
    <xf numFmtId="0" fontId="40" fillId="18" borderId="2" xfId="0" applyFont="1" applyFill="1" applyBorder="1" applyAlignment="1">
      <alignment horizontal="center" vertical="center" wrapText="1" shrinkToFit="1"/>
    </xf>
    <xf numFmtId="0" fontId="7" fillId="5" borderId="1" xfId="0" applyFont="1" applyFill="1" applyBorder="1" applyAlignment="1">
      <alignment horizontal="center" vertical="center"/>
    </xf>
    <xf numFmtId="49" fontId="8" fillId="6" borderId="115" xfId="0" applyNumberFormat="1" applyFont="1" applyFill="1" applyBorder="1" applyAlignment="1">
      <alignment horizontal="left" vertical="center" wrapText="1"/>
    </xf>
    <xf numFmtId="0" fontId="59" fillId="4" borderId="34" xfId="0" applyFont="1" applyFill="1" applyBorder="1" applyAlignment="1">
      <alignment horizontal="center" vertical="center" wrapText="1"/>
    </xf>
    <xf numFmtId="0" fontId="60" fillId="4" borderId="34" xfId="0" applyFont="1" applyFill="1" applyBorder="1" applyAlignment="1">
      <alignment horizontal="right" vertical="center" wrapText="1"/>
    </xf>
    <xf numFmtId="0" fontId="57" fillId="4" borderId="34" xfId="0" applyFont="1" applyFill="1" applyBorder="1" applyAlignment="1">
      <alignment horizontal="left" vertical="center" wrapText="1"/>
    </xf>
    <xf numFmtId="0" fontId="61" fillId="4" borderId="34" xfId="0" applyFont="1" applyFill="1" applyBorder="1" applyAlignment="1">
      <alignment horizontal="right" vertical="center"/>
    </xf>
    <xf numFmtId="0" fontId="57" fillId="4" borderId="34" xfId="0" applyFont="1" applyFill="1" applyBorder="1" applyAlignment="1">
      <alignment vertical="center"/>
    </xf>
    <xf numFmtId="0" fontId="9" fillId="7" borderId="34" xfId="0" applyFont="1" applyFill="1" applyBorder="1" applyAlignment="1">
      <alignment vertical="center"/>
    </xf>
    <xf numFmtId="0" fontId="6" fillId="4" borderId="2" xfId="0" applyFont="1" applyFill="1" applyBorder="1" applyAlignment="1">
      <alignment wrapText="1"/>
    </xf>
    <xf numFmtId="0" fontId="6" fillId="4" borderId="2" xfId="0" applyFont="1" applyFill="1" applyBorder="1"/>
    <xf numFmtId="0" fontId="22" fillId="10" borderId="8" xfId="0" applyFont="1" applyFill="1" applyBorder="1" applyAlignment="1">
      <alignment vertical="center"/>
    </xf>
    <xf numFmtId="0" fontId="22" fillId="10" borderId="25" xfId="0" applyFont="1" applyFill="1" applyBorder="1" applyAlignment="1">
      <alignment vertical="center"/>
    </xf>
    <xf numFmtId="0" fontId="22" fillId="10" borderId="120" xfId="0" applyFont="1" applyFill="1" applyBorder="1" applyAlignment="1">
      <alignment vertical="center"/>
    </xf>
    <xf numFmtId="0" fontId="22" fillId="10" borderId="59" xfId="0" applyFont="1" applyFill="1" applyBorder="1" applyAlignment="1">
      <alignment vertical="center"/>
    </xf>
    <xf numFmtId="0" fontId="62" fillId="8" borderId="2" xfId="0" applyFont="1" applyFill="1" applyBorder="1" applyAlignment="1">
      <alignment vertical="center"/>
    </xf>
    <xf numFmtId="0" fontId="22" fillId="10" borderId="8" xfId="0" applyFont="1" applyFill="1" applyBorder="1" applyAlignment="1">
      <alignment horizontal="left" vertical="center" indent="1"/>
    </xf>
    <xf numFmtId="0" fontId="22" fillId="10" borderId="9" xfId="0" applyFont="1" applyFill="1" applyBorder="1" applyAlignment="1">
      <alignment vertical="center"/>
    </xf>
    <xf numFmtId="0" fontId="22" fillId="10" borderId="121" xfId="0" applyFont="1" applyFill="1" applyBorder="1" applyAlignment="1">
      <alignment horizontal="left" vertical="center" indent="2"/>
    </xf>
    <xf numFmtId="42" fontId="47" fillId="10" borderId="25" xfId="0" applyNumberFormat="1" applyFont="1" applyFill="1" applyBorder="1" applyAlignment="1">
      <alignment horizontal="right" vertical="center"/>
    </xf>
    <xf numFmtId="0" fontId="18" fillId="4" borderId="2" xfId="0" applyFont="1" applyFill="1" applyBorder="1" applyAlignment="1">
      <alignment vertical="center"/>
    </xf>
    <xf numFmtId="0" fontId="4" fillId="4" borderId="123" xfId="0" applyFont="1" applyFill="1" applyBorder="1" applyAlignment="1">
      <alignment vertical="center"/>
    </xf>
    <xf numFmtId="180" fontId="23" fillId="10" borderId="126" xfId="0" applyNumberFormat="1" applyFont="1" applyFill="1" applyBorder="1" applyAlignment="1">
      <alignment horizontal="left" vertical="center"/>
    </xf>
    <xf numFmtId="180" fontId="23" fillId="10" borderId="9" xfId="0" applyNumberFormat="1" applyFont="1" applyFill="1" applyBorder="1" applyAlignment="1">
      <alignment horizontal="left" vertical="center"/>
    </xf>
    <xf numFmtId="42" fontId="47" fillId="10" borderId="34" xfId="0" applyNumberFormat="1" applyFont="1" applyFill="1" applyBorder="1" applyAlignment="1">
      <alignment horizontal="right" vertical="center"/>
    </xf>
    <xf numFmtId="0" fontId="4" fillId="4" borderId="2" xfId="0" applyFont="1" applyFill="1" applyBorder="1" applyAlignment="1">
      <alignment vertical="center"/>
    </xf>
    <xf numFmtId="0" fontId="22" fillId="4" borderId="8" xfId="0" applyFont="1" applyFill="1" applyBorder="1" applyAlignment="1">
      <alignment horizontal="left" vertical="center"/>
    </xf>
    <xf numFmtId="180" fontId="65" fillId="4" borderId="134" xfId="0" applyNumberFormat="1" applyFont="1" applyFill="1" applyBorder="1" applyAlignment="1">
      <alignment vertical="center"/>
    </xf>
    <xf numFmtId="180" fontId="65" fillId="4" borderId="34" xfId="0" applyNumberFormat="1" applyFont="1" applyFill="1" applyBorder="1" applyAlignment="1">
      <alignment vertical="center"/>
    </xf>
    <xf numFmtId="0" fontId="22" fillId="10" borderId="135" xfId="0" applyFont="1" applyFill="1" applyBorder="1" applyAlignment="1">
      <alignment horizontal="left" vertical="center" indent="2"/>
    </xf>
    <xf numFmtId="0" fontId="7" fillId="5" borderId="1" xfId="0" applyFont="1" applyFill="1" applyBorder="1" applyAlignment="1">
      <alignment vertical="center" wrapText="1"/>
    </xf>
    <xf numFmtId="0" fontId="66" fillId="4" borderId="1" xfId="0" applyFont="1" applyFill="1" applyBorder="1" applyAlignment="1">
      <alignment vertical="center"/>
    </xf>
    <xf numFmtId="0" fontId="40" fillId="19" borderId="2" xfId="0" applyFont="1" applyFill="1" applyBorder="1" applyAlignment="1">
      <alignment horizontal="center" vertical="center" shrinkToFit="1"/>
    </xf>
    <xf numFmtId="0" fontId="4" fillId="4" borderId="136" xfId="0" applyFont="1" applyFill="1" applyBorder="1" applyAlignment="1">
      <alignment vertical="center"/>
    </xf>
    <xf numFmtId="181" fontId="23" fillId="10" borderId="9" xfId="0" applyNumberFormat="1" applyFont="1" applyFill="1" applyBorder="1" applyAlignment="1">
      <alignment horizontal="left" vertical="center"/>
    </xf>
    <xf numFmtId="0" fontId="63" fillId="4" borderId="2" xfId="0" applyFont="1" applyFill="1" applyBorder="1" applyAlignment="1">
      <alignment horizontal="center" vertical="center" shrinkToFit="1"/>
    </xf>
    <xf numFmtId="0" fontId="62" fillId="8" borderId="2" xfId="0" applyFont="1" applyFill="1" applyBorder="1" applyAlignment="1">
      <alignment vertical="center" wrapText="1"/>
    </xf>
    <xf numFmtId="0" fontId="22" fillId="4" borderId="1" xfId="0" applyFont="1" applyFill="1" applyBorder="1" applyAlignment="1">
      <alignment horizontal="left" vertical="center"/>
    </xf>
    <xf numFmtId="42" fontId="65" fillId="4" borderId="1" xfId="0" applyNumberFormat="1" applyFont="1" applyFill="1" applyBorder="1" applyAlignment="1">
      <alignment vertical="center"/>
    </xf>
    <xf numFmtId="0" fontId="16" fillId="4" borderId="1" xfId="0" applyFont="1" applyFill="1" applyBorder="1" applyAlignment="1">
      <alignment vertical="top"/>
    </xf>
    <xf numFmtId="0" fontId="6" fillId="4" borderId="2" xfId="0" applyFont="1" applyFill="1" applyBorder="1" applyAlignment="1">
      <alignment vertical="top"/>
    </xf>
    <xf numFmtId="0" fontId="32" fillId="13" borderId="9" xfId="0" applyFont="1" applyFill="1" applyBorder="1" applyAlignment="1">
      <alignment vertical="center"/>
    </xf>
    <xf numFmtId="0" fontId="16" fillId="4" borderId="2" xfId="0" applyFont="1" applyFill="1" applyBorder="1" applyAlignment="1">
      <alignment vertical="center"/>
    </xf>
    <xf numFmtId="0" fontId="31" fillId="4" borderId="1" xfId="0" applyFont="1" applyFill="1" applyBorder="1" applyAlignment="1">
      <alignment horizontal="left" vertical="center"/>
    </xf>
    <xf numFmtId="0" fontId="31" fillId="4" borderId="1" xfId="0" applyFont="1" applyFill="1" applyBorder="1" applyAlignment="1">
      <alignment vertical="center"/>
    </xf>
    <xf numFmtId="0" fontId="9" fillId="4" borderId="1" xfId="0" applyFont="1" applyFill="1" applyBorder="1" applyAlignment="1">
      <alignment horizontal="center" vertical="center"/>
    </xf>
    <xf numFmtId="0" fontId="23" fillId="4" borderId="1" xfId="0" applyFont="1" applyFill="1" applyBorder="1" applyAlignment="1">
      <alignment vertical="center"/>
    </xf>
    <xf numFmtId="0" fontId="40" fillId="21" borderId="1" xfId="0" applyFont="1" applyFill="1" applyBorder="1" applyAlignment="1">
      <alignment horizontal="left" vertical="center"/>
    </xf>
    <xf numFmtId="0" fontId="67" fillId="21" borderId="1" xfId="0" applyFont="1" applyFill="1" applyBorder="1" applyAlignment="1">
      <alignment horizontal="left" vertical="center"/>
    </xf>
    <xf numFmtId="0" fontId="68" fillId="21" borderId="1" xfId="0" applyFont="1" applyFill="1" applyBorder="1" applyAlignment="1">
      <alignment horizontal="left" vertical="center"/>
    </xf>
    <xf numFmtId="0" fontId="23" fillId="21" borderId="1" xfId="0" applyFont="1" applyFill="1" applyBorder="1" applyAlignment="1">
      <alignment vertical="center"/>
    </xf>
    <xf numFmtId="0" fontId="69" fillId="4" borderId="1" xfId="0" applyFont="1" applyFill="1" applyBorder="1" applyAlignment="1">
      <alignment vertical="center"/>
    </xf>
    <xf numFmtId="0" fontId="23" fillId="4" borderId="2" xfId="0" applyFont="1" applyFill="1" applyBorder="1" applyAlignment="1">
      <alignment vertical="center"/>
    </xf>
    <xf numFmtId="0" fontId="70" fillId="5" borderId="17" xfId="0" applyFont="1" applyFill="1" applyBorder="1" applyAlignment="1">
      <alignment horizontal="center" vertical="center"/>
    </xf>
    <xf numFmtId="0" fontId="70" fillId="5" borderId="17" xfId="0" applyFont="1" applyFill="1" applyBorder="1" applyAlignment="1">
      <alignment horizontal="center" vertical="center" wrapText="1"/>
    </xf>
    <xf numFmtId="49" fontId="68" fillId="6" borderId="18" xfId="0" applyNumberFormat="1" applyFont="1" applyFill="1" applyBorder="1" applyAlignment="1">
      <alignment horizontal="left" vertical="center" wrapText="1"/>
    </xf>
    <xf numFmtId="49" fontId="68" fillId="6" borderId="19" xfId="0" applyNumberFormat="1" applyFont="1" applyFill="1" applyBorder="1" applyAlignment="1">
      <alignment horizontal="left" vertical="center" wrapText="1"/>
    </xf>
    <xf numFmtId="0" fontId="68" fillId="6" borderId="20" xfId="0" applyFont="1" applyFill="1" applyBorder="1" applyAlignment="1">
      <alignment vertical="center"/>
    </xf>
    <xf numFmtId="42" fontId="4" fillId="4" borderId="1" xfId="0" applyNumberFormat="1" applyFont="1" applyFill="1" applyBorder="1" applyAlignment="1">
      <alignment vertical="center"/>
    </xf>
    <xf numFmtId="42" fontId="6" fillId="4" borderId="2" xfId="0" applyNumberFormat="1" applyFont="1" applyFill="1" applyBorder="1" applyAlignment="1">
      <alignment vertical="center"/>
    </xf>
    <xf numFmtId="42" fontId="7" fillId="5" borderId="17" xfId="0" applyNumberFormat="1" applyFont="1" applyFill="1" applyBorder="1" applyAlignment="1">
      <alignment horizontal="center" vertical="center"/>
    </xf>
    <xf numFmtId="42" fontId="7" fillId="5" borderId="17" xfId="0" applyNumberFormat="1" applyFont="1" applyFill="1" applyBorder="1" applyAlignment="1">
      <alignment horizontal="center" vertical="center" wrapText="1"/>
    </xf>
    <xf numFmtId="42" fontId="8" fillId="6" borderId="20" xfId="0" applyNumberFormat="1" applyFont="1" applyFill="1" applyBorder="1" applyAlignment="1">
      <alignment vertical="center"/>
    </xf>
    <xf numFmtId="42" fontId="6" fillId="4" borderId="1" xfId="0" applyNumberFormat="1" applyFont="1" applyFill="1" applyBorder="1" applyAlignment="1">
      <alignment vertical="center"/>
    </xf>
    <xf numFmtId="178" fontId="4" fillId="4" borderId="1" xfId="0" applyNumberFormat="1" applyFont="1" applyFill="1" applyBorder="1" applyAlignment="1">
      <alignment vertical="center"/>
    </xf>
    <xf numFmtId="178" fontId="6" fillId="4" borderId="2" xfId="0" applyNumberFormat="1" applyFont="1" applyFill="1" applyBorder="1" applyAlignment="1">
      <alignment vertical="center"/>
    </xf>
    <xf numFmtId="178" fontId="7" fillId="5" borderId="17" xfId="0" applyNumberFormat="1" applyFont="1" applyFill="1" applyBorder="1" applyAlignment="1">
      <alignment horizontal="center" vertical="center"/>
    </xf>
    <xf numFmtId="178" fontId="7" fillId="5" borderId="17" xfId="0" applyNumberFormat="1" applyFont="1" applyFill="1" applyBorder="1" applyAlignment="1">
      <alignment horizontal="center" vertical="center" wrapText="1"/>
    </xf>
    <xf numFmtId="178" fontId="8" fillId="6" borderId="20" xfId="0" applyNumberFormat="1" applyFont="1" applyFill="1" applyBorder="1" applyAlignment="1">
      <alignment vertical="center"/>
    </xf>
    <xf numFmtId="178" fontId="6" fillId="4" borderId="1" xfId="0" applyNumberFormat="1" applyFont="1" applyFill="1" applyBorder="1" applyAlignment="1">
      <alignment vertical="center"/>
    </xf>
    <xf numFmtId="178" fontId="4" fillId="4" borderId="1" xfId="0" applyNumberFormat="1" applyFont="1" applyFill="1" applyBorder="1" applyAlignment="1">
      <alignment horizontal="center" vertical="center"/>
    </xf>
    <xf numFmtId="178" fontId="6" fillId="4" borderId="2" xfId="0" applyNumberFormat="1" applyFont="1" applyFill="1" applyBorder="1" applyAlignment="1">
      <alignment horizontal="center" vertical="center"/>
    </xf>
    <xf numFmtId="178" fontId="8" fillId="6" borderId="20" xfId="0" applyNumberFormat="1" applyFont="1" applyFill="1" applyBorder="1" applyAlignment="1">
      <alignment horizontal="center" vertical="center"/>
    </xf>
    <xf numFmtId="178" fontId="6" fillId="4" borderId="1" xfId="0" applyNumberFormat="1" applyFont="1" applyFill="1" applyBorder="1" applyAlignment="1">
      <alignment horizontal="center" vertical="center"/>
    </xf>
    <xf numFmtId="0" fontId="32" fillId="4" borderId="1" xfId="0" applyFont="1" applyFill="1" applyBorder="1" applyAlignment="1">
      <alignment horizontal="right" vertical="center" shrinkToFit="1"/>
    </xf>
    <xf numFmtId="42" fontId="73" fillId="4" borderId="1" xfId="0" applyNumberFormat="1" applyFont="1" applyFill="1" applyBorder="1" applyAlignment="1">
      <alignment vertical="center"/>
    </xf>
    <xf numFmtId="0" fontId="4" fillId="21" borderId="1" xfId="0" applyFont="1" applyFill="1" applyBorder="1" applyAlignment="1">
      <alignment horizontal="center" vertical="center" shrinkToFit="1"/>
    </xf>
    <xf numFmtId="183" fontId="4" fillId="21" borderId="1" xfId="0" applyNumberFormat="1" applyFont="1" applyFill="1" applyBorder="1" applyAlignment="1">
      <alignment horizontal="right" vertical="center"/>
    </xf>
    <xf numFmtId="0" fontId="74" fillId="21" borderId="1" xfId="0" applyFont="1" applyFill="1" applyBorder="1" applyAlignment="1">
      <alignment vertical="center"/>
    </xf>
    <xf numFmtId="0" fontId="4" fillId="21" borderId="1" xfId="0" applyFont="1" applyFill="1" applyBorder="1" applyAlignment="1">
      <alignment vertical="center"/>
    </xf>
    <xf numFmtId="6" fontId="4" fillId="4" borderId="1" xfId="0" applyNumberFormat="1" applyFont="1" applyFill="1" applyBorder="1" applyAlignment="1">
      <alignment vertical="center"/>
    </xf>
    <xf numFmtId="0" fontId="74" fillId="21" borderId="1" xfId="0" applyFont="1" applyFill="1" applyBorder="1" applyAlignment="1">
      <alignment horizontal="left" vertical="center"/>
    </xf>
    <xf numFmtId="0" fontId="32" fillId="4" borderId="1" xfId="0" applyFont="1" applyFill="1" applyBorder="1" applyAlignment="1">
      <alignment vertical="center"/>
    </xf>
    <xf numFmtId="0" fontId="18" fillId="4" borderId="2" xfId="0" applyFont="1" applyFill="1" applyBorder="1" applyAlignment="1">
      <alignment horizontal="left" vertical="center"/>
    </xf>
    <xf numFmtId="0" fontId="6" fillId="4" borderId="141" xfId="0" applyFont="1" applyFill="1" applyBorder="1" applyAlignment="1">
      <alignment vertical="center"/>
    </xf>
    <xf numFmtId="0" fontId="9" fillId="4" borderId="1" xfId="0" applyFont="1" applyFill="1" applyBorder="1" applyAlignment="1">
      <alignment horizontal="left" vertical="center"/>
    </xf>
    <xf numFmtId="0" fontId="16" fillId="4" borderId="1" xfId="0" applyFont="1" applyFill="1" applyBorder="1" applyAlignment="1">
      <alignment horizontal="left" vertical="center"/>
    </xf>
    <xf numFmtId="0" fontId="40" fillId="4" borderId="1" xfId="0" applyFont="1" applyFill="1" applyBorder="1" applyAlignment="1">
      <alignment horizontal="center" vertical="center" shrinkToFit="1"/>
    </xf>
    <xf numFmtId="0" fontId="18" fillId="4" borderId="1" xfId="0" applyFont="1" applyFill="1" applyBorder="1" applyAlignment="1">
      <alignment wrapText="1"/>
    </xf>
    <xf numFmtId="0" fontId="18" fillId="4" borderId="109" xfId="0" applyFont="1" applyFill="1" applyBorder="1" applyAlignment="1">
      <alignment wrapText="1"/>
    </xf>
    <xf numFmtId="0" fontId="18" fillId="4" borderId="2" xfId="0" applyFont="1" applyFill="1" applyBorder="1" applyAlignment="1">
      <alignment wrapText="1"/>
    </xf>
    <xf numFmtId="0" fontId="76" fillId="6" borderId="20" xfId="0" applyFont="1" applyFill="1" applyBorder="1" applyAlignment="1">
      <alignment vertical="center"/>
    </xf>
    <xf numFmtId="14" fontId="23" fillId="4" borderId="1" xfId="0" applyNumberFormat="1" applyFont="1" applyFill="1" applyBorder="1" applyAlignment="1">
      <alignment vertical="center"/>
    </xf>
    <xf numFmtId="0" fontId="18" fillId="4" borderId="146" xfId="0" applyFont="1" applyFill="1" applyBorder="1" applyAlignment="1">
      <alignment vertical="center"/>
    </xf>
    <xf numFmtId="0" fontId="18" fillId="4" borderId="1" xfId="0" applyFont="1" applyFill="1" applyBorder="1" applyAlignment="1">
      <alignment vertical="center"/>
    </xf>
    <xf numFmtId="0" fontId="41" fillId="24" borderId="1" xfId="0" applyFont="1" applyFill="1" applyBorder="1" applyAlignment="1">
      <alignment horizontal="center" vertical="center"/>
    </xf>
    <xf numFmtId="0" fontId="47" fillId="4" borderId="1" xfId="0" applyFont="1" applyFill="1" applyBorder="1" applyAlignment="1">
      <alignment horizontal="center" vertical="center"/>
    </xf>
    <xf numFmtId="0" fontId="18" fillId="24" borderId="1" xfId="0" applyFont="1" applyFill="1" applyBorder="1" applyAlignment="1">
      <alignment horizontal="left" vertical="center"/>
    </xf>
    <xf numFmtId="0" fontId="6" fillId="24" borderId="1" xfId="0" applyFont="1" applyFill="1" applyBorder="1" applyAlignment="1">
      <alignment vertical="center"/>
    </xf>
    <xf numFmtId="0" fontId="6" fillId="27" borderId="1" xfId="0" applyFont="1" applyFill="1" applyBorder="1" applyAlignment="1">
      <alignment vertical="center"/>
    </xf>
    <xf numFmtId="0" fontId="6" fillId="24" borderId="1" xfId="0" applyFont="1" applyFill="1" applyBorder="1" applyAlignment="1">
      <alignment horizontal="left" vertical="center"/>
    </xf>
    <xf numFmtId="0" fontId="13" fillId="28" borderId="226" xfId="0" applyFont="1" applyFill="1" applyBorder="1" applyAlignment="1">
      <alignment vertical="center"/>
    </xf>
    <xf numFmtId="0" fontId="13" fillId="28" borderId="240" xfId="0" applyFont="1" applyFill="1" applyBorder="1" applyAlignment="1">
      <alignment vertical="center"/>
    </xf>
    <xf numFmtId="0" fontId="13" fillId="28" borderId="245" xfId="0" applyFont="1" applyFill="1" applyBorder="1" applyAlignment="1">
      <alignment vertical="center"/>
    </xf>
    <xf numFmtId="0" fontId="13" fillId="28" borderId="246" xfId="0" applyFont="1" applyFill="1" applyBorder="1" applyAlignment="1">
      <alignment vertical="center"/>
    </xf>
    <xf numFmtId="0" fontId="34" fillId="28" borderId="226" xfId="0" applyFont="1" applyFill="1" applyBorder="1" applyAlignment="1">
      <alignment vertical="center"/>
    </xf>
    <xf numFmtId="0" fontId="34" fillId="28" borderId="240" xfId="0" applyFont="1" applyFill="1" applyBorder="1" applyAlignment="1">
      <alignment vertical="center"/>
    </xf>
    <xf numFmtId="0" fontId="106" fillId="28" borderId="226" xfId="0" applyFont="1" applyFill="1" applyBorder="1" applyAlignment="1">
      <alignment vertical="center"/>
    </xf>
    <xf numFmtId="0" fontId="13" fillId="0" borderId="223" xfId="0" applyFont="1" applyBorder="1" applyAlignment="1">
      <alignment vertical="center"/>
    </xf>
    <xf numFmtId="0" fontId="13" fillId="28" borderId="228" xfId="0" applyFont="1" applyFill="1" applyBorder="1" applyAlignment="1">
      <alignment vertical="center"/>
    </xf>
    <xf numFmtId="0" fontId="13" fillId="28" borderId="243" xfId="0" applyFont="1" applyFill="1" applyBorder="1" applyAlignment="1">
      <alignment vertical="center"/>
    </xf>
    <xf numFmtId="0" fontId="13" fillId="29" borderId="236" xfId="0" applyFont="1" applyFill="1" applyBorder="1" applyAlignment="1">
      <alignment vertical="center"/>
    </xf>
    <xf numFmtId="0" fontId="13" fillId="29" borderId="233" xfId="0" applyFont="1" applyFill="1" applyBorder="1" applyAlignment="1">
      <alignment vertical="center"/>
    </xf>
    <xf numFmtId="0" fontId="105" fillId="38" borderId="231" xfId="0" applyFont="1" applyFill="1" applyBorder="1" applyAlignment="1">
      <alignment horizontal="center" vertical="center"/>
    </xf>
    <xf numFmtId="0" fontId="4" fillId="0" borderId="223" xfId="0" applyFont="1" applyBorder="1" applyAlignment="1">
      <alignment horizontal="center" vertical="center"/>
    </xf>
    <xf numFmtId="0" fontId="34" fillId="28" borderId="228" xfId="0" applyFont="1" applyFill="1" applyBorder="1" applyAlignment="1">
      <alignment vertical="center"/>
    </xf>
    <xf numFmtId="0" fontId="34" fillId="0" borderId="228" xfId="0" applyFont="1" applyBorder="1" applyAlignment="1">
      <alignment vertical="center"/>
    </xf>
    <xf numFmtId="0" fontId="34" fillId="0" borderId="243" xfId="0" applyFont="1" applyBorder="1" applyAlignment="1">
      <alignment vertical="center"/>
    </xf>
    <xf numFmtId="0" fontId="22" fillId="28" borderId="228" xfId="0" applyFont="1" applyFill="1" applyBorder="1" applyAlignment="1">
      <alignment vertical="center"/>
    </xf>
    <xf numFmtId="0" fontId="98" fillId="0" borderId="248" xfId="0" applyFont="1" applyBorder="1" applyAlignment="1">
      <alignment vertical="center"/>
    </xf>
    <xf numFmtId="0" fontId="23" fillId="0" borderId="114" xfId="0" applyFont="1" applyBorder="1" applyAlignment="1">
      <alignment vertical="center"/>
    </xf>
    <xf numFmtId="0" fontId="9" fillId="0" borderId="260" xfId="0" applyFont="1" applyBorder="1" applyAlignment="1">
      <alignment horizontal="center" vertical="center"/>
    </xf>
    <xf numFmtId="0" fontId="9" fillId="0" borderId="261" xfId="0" applyFont="1" applyBorder="1" applyAlignment="1">
      <alignment horizontal="center" vertical="center"/>
    </xf>
    <xf numFmtId="49" fontId="9" fillId="0" borderId="262" xfId="0" applyNumberFormat="1" applyFont="1" applyBorder="1" applyAlignment="1">
      <alignment horizontal="center" vertical="center"/>
    </xf>
    <xf numFmtId="0" fontId="9" fillId="0" borderId="214" xfId="0" applyFont="1" applyBorder="1" applyAlignment="1">
      <alignment horizontal="center" vertical="center"/>
    </xf>
    <xf numFmtId="0" fontId="9" fillId="35" borderId="233" xfId="0" applyFont="1" applyFill="1" applyBorder="1" applyAlignment="1">
      <alignment horizontal="left" vertical="center"/>
    </xf>
    <xf numFmtId="0" fontId="9" fillId="35" borderId="186" xfId="0" applyFont="1" applyFill="1" applyBorder="1" applyAlignment="1">
      <alignment horizontal="center" vertical="center"/>
    </xf>
    <xf numFmtId="0" fontId="13" fillId="0" borderId="237" xfId="0" applyFont="1" applyBorder="1" applyAlignment="1">
      <alignment vertical="center"/>
    </xf>
    <xf numFmtId="0" fontId="13" fillId="0" borderId="238" xfId="0" applyFont="1" applyBorder="1" applyAlignment="1">
      <alignment vertical="center"/>
    </xf>
    <xf numFmtId="0" fontId="13" fillId="0" borderId="243" xfId="0" applyFont="1" applyBorder="1" applyAlignment="1">
      <alignment vertical="center"/>
    </xf>
    <xf numFmtId="0" fontId="13" fillId="0" borderId="245" xfId="0" applyFont="1" applyBorder="1" applyAlignment="1">
      <alignment vertical="center"/>
    </xf>
    <xf numFmtId="0" fontId="13" fillId="0" borderId="246" xfId="0" applyFont="1" applyBorder="1" applyAlignment="1">
      <alignment vertical="center"/>
    </xf>
    <xf numFmtId="0" fontId="13" fillId="0" borderId="228" xfId="0" applyFont="1" applyBorder="1" applyAlignment="1">
      <alignment vertical="center"/>
    </xf>
    <xf numFmtId="0" fontId="13" fillId="0" borderId="231" xfId="0" applyFont="1" applyBorder="1" applyAlignment="1">
      <alignment vertical="center"/>
    </xf>
    <xf numFmtId="0" fontId="13" fillId="0" borderId="224" xfId="0" applyFont="1" applyBorder="1" applyAlignment="1">
      <alignment vertical="center"/>
    </xf>
    <xf numFmtId="0" fontId="13" fillId="0" borderId="255" xfId="0" applyFont="1" applyBorder="1" applyAlignment="1">
      <alignment vertical="center"/>
    </xf>
    <xf numFmtId="0" fontId="95" fillId="0" borderId="228" xfId="0" applyFont="1" applyBorder="1" applyAlignment="1">
      <alignment vertical="center"/>
    </xf>
    <xf numFmtId="0" fontId="7" fillId="5" borderId="114" xfId="0" applyFont="1" applyFill="1" applyBorder="1" applyAlignment="1">
      <alignment horizontal="center" vertical="center" wrapText="1"/>
    </xf>
    <xf numFmtId="0" fontId="40" fillId="28" borderId="109" xfId="0" applyFont="1" applyFill="1" applyBorder="1" applyAlignment="1">
      <alignment horizontal="center" vertical="center" wrapText="1" shrinkToFit="1"/>
    </xf>
    <xf numFmtId="0" fontId="29" fillId="14" borderId="191" xfId="2" applyFont="1" applyFill="1" applyBorder="1" applyAlignment="1">
      <alignment vertical="center"/>
    </xf>
    <xf numFmtId="0" fontId="29" fillId="14" borderId="82" xfId="2" applyFont="1" applyFill="1" applyBorder="1" applyAlignment="1">
      <alignment vertical="center"/>
    </xf>
    <xf numFmtId="0" fontId="9" fillId="4" borderId="114" xfId="0" applyFont="1" applyFill="1" applyBorder="1" applyAlignment="1">
      <alignment horizontal="left" vertical="center"/>
    </xf>
    <xf numFmtId="0" fontId="13" fillId="4" borderId="114" xfId="0" applyFont="1" applyFill="1" applyBorder="1" applyAlignment="1">
      <alignment vertical="center"/>
    </xf>
    <xf numFmtId="0" fontId="7" fillId="5" borderId="114" xfId="0" applyFont="1" applyFill="1" applyBorder="1" applyAlignment="1">
      <alignment horizontal="center" vertical="center"/>
    </xf>
    <xf numFmtId="0" fontId="108" fillId="39" borderId="1" xfId="0" applyFont="1" applyFill="1" applyBorder="1" applyAlignment="1">
      <alignment horizontal="left" vertical="center"/>
    </xf>
    <xf numFmtId="0" fontId="18" fillId="28" borderId="239" xfId="0" applyFont="1" applyFill="1" applyBorder="1" applyAlignment="1">
      <alignment vertical="center"/>
    </xf>
    <xf numFmtId="49" fontId="77" fillId="36" borderId="228" xfId="0" applyNumberFormat="1" applyFont="1" applyFill="1" applyBorder="1" applyAlignment="1">
      <alignment horizontal="center" vertical="center"/>
    </xf>
    <xf numFmtId="0" fontId="4" fillId="35" borderId="228" xfId="0" applyFont="1" applyFill="1" applyBorder="1" applyAlignment="1">
      <alignment horizontal="center" vertical="center"/>
    </xf>
    <xf numFmtId="183" fontId="9" fillId="0" borderId="186" xfId="0" applyNumberFormat="1" applyFont="1" applyBorder="1" applyAlignment="1">
      <alignment horizontal="center" vertical="center"/>
    </xf>
    <xf numFmtId="0" fontId="4" fillId="4" borderId="114" xfId="0" applyFont="1" applyFill="1" applyBorder="1" applyAlignment="1">
      <alignment horizontal="center" vertical="center"/>
    </xf>
    <xf numFmtId="0" fontId="22" fillId="10" borderId="92" xfId="0" applyFont="1" applyFill="1" applyBorder="1" applyAlignment="1">
      <alignment vertical="center"/>
    </xf>
    <xf numFmtId="0" fontId="22" fillId="10" borderId="90" xfId="0" applyFont="1" applyFill="1" applyBorder="1" applyAlignment="1">
      <alignment vertical="center"/>
    </xf>
    <xf numFmtId="183" fontId="9" fillId="0" borderId="186" xfId="1" applyNumberFormat="1" applyFont="1" applyBorder="1" applyAlignment="1">
      <alignment horizontal="center" vertical="center"/>
    </xf>
    <xf numFmtId="0" fontId="98" fillId="41" borderId="269" xfId="0" applyFont="1" applyFill="1" applyBorder="1" applyAlignment="1">
      <alignment vertical="center"/>
    </xf>
    <xf numFmtId="0" fontId="9" fillId="35" borderId="270" xfId="0" applyFont="1" applyFill="1" applyBorder="1" applyAlignment="1">
      <alignment horizontal="center" vertical="center"/>
    </xf>
    <xf numFmtId="0" fontId="13" fillId="28" borderId="271" xfId="0" applyFont="1" applyFill="1" applyBorder="1" applyAlignment="1">
      <alignment vertical="center"/>
    </xf>
    <xf numFmtId="0" fontId="13" fillId="28" borderId="194" xfId="0" applyFont="1" applyFill="1" applyBorder="1" applyAlignment="1">
      <alignment vertical="center"/>
    </xf>
    <xf numFmtId="0" fontId="13" fillId="28" borderId="195" xfId="0" applyFont="1" applyFill="1" applyBorder="1" applyAlignment="1">
      <alignment vertical="center"/>
    </xf>
    <xf numFmtId="6" fontId="112" fillId="4" borderId="1" xfId="2" applyNumberFormat="1" applyFont="1" applyFill="1" applyBorder="1" applyAlignment="1">
      <alignment vertical="center"/>
    </xf>
    <xf numFmtId="0" fontId="50" fillId="42" borderId="84" xfId="0" applyFont="1" applyFill="1" applyBorder="1" applyAlignment="1">
      <alignment horizontal="right" vertical="center"/>
    </xf>
    <xf numFmtId="41" fontId="113" fillId="4" borderId="216" xfId="0" applyNumberFormat="1" applyFont="1" applyFill="1" applyBorder="1" applyAlignment="1">
      <alignment horizontal="center" vertical="center"/>
    </xf>
    <xf numFmtId="0" fontId="41" fillId="4" borderId="171" xfId="0" applyFont="1" applyFill="1" applyBorder="1" applyAlignment="1">
      <alignment vertical="center"/>
    </xf>
    <xf numFmtId="0" fontId="22" fillId="10" borderId="272" xfId="0" applyFont="1" applyFill="1" applyBorder="1" applyAlignment="1">
      <alignment horizontal="left" vertical="center" indent="1"/>
    </xf>
    <xf numFmtId="187" fontId="48" fillId="4" borderId="273" xfId="0" applyNumberFormat="1" applyFont="1" applyFill="1" applyBorder="1" applyAlignment="1">
      <alignment horizontal="center" vertical="center"/>
    </xf>
    <xf numFmtId="0" fontId="22" fillId="10" borderId="216" xfId="0" applyFont="1" applyFill="1" applyBorder="1" applyAlignment="1">
      <alignment horizontal="center" vertical="center"/>
    </xf>
    <xf numFmtId="0" fontId="87" fillId="4" borderId="1" xfId="0" applyFont="1" applyFill="1" applyBorder="1" applyAlignment="1">
      <alignment horizontal="left" vertical="center"/>
    </xf>
    <xf numFmtId="0" fontId="109" fillId="4" borderId="1" xfId="0" applyFont="1" applyFill="1" applyBorder="1" applyAlignment="1">
      <alignment horizontal="left" vertical="center"/>
    </xf>
    <xf numFmtId="0" fontId="22" fillId="4" borderId="202" xfId="0" applyFont="1" applyFill="1" applyBorder="1" applyAlignment="1">
      <alignment vertical="center"/>
    </xf>
    <xf numFmtId="0" fontId="114" fillId="8" borderId="166" xfId="0" applyFont="1" applyFill="1" applyBorder="1" applyAlignment="1">
      <alignment horizontal="center" vertical="top" wrapText="1"/>
    </xf>
    <xf numFmtId="42" fontId="114" fillId="8" borderId="173" xfId="0" applyNumberFormat="1" applyFont="1" applyFill="1" applyBorder="1" applyAlignment="1">
      <alignment horizontal="center" vertical="top" wrapText="1"/>
    </xf>
    <xf numFmtId="188" fontId="114" fillId="8" borderId="173" xfId="0" applyNumberFormat="1" applyFont="1" applyFill="1" applyBorder="1" applyAlignment="1">
      <alignment horizontal="left" vertical="top" wrapText="1"/>
    </xf>
    <xf numFmtId="0" fontId="114" fillId="0" borderId="0" xfId="0" applyFont="1" applyAlignment="1">
      <alignment horizontal="center" vertical="top" wrapText="1"/>
    </xf>
    <xf numFmtId="38" fontId="4" fillId="0" borderId="0" xfId="1" applyFont="1" applyAlignment="1"/>
    <xf numFmtId="188" fontId="4" fillId="0" borderId="0" xfId="0" applyNumberFormat="1" applyFont="1"/>
    <xf numFmtId="0" fontId="114" fillId="8" borderId="147" xfId="0" applyFont="1" applyFill="1" applyBorder="1" applyAlignment="1">
      <alignment horizontal="center" vertical="top" wrapText="1"/>
    </xf>
    <xf numFmtId="42" fontId="114" fillId="8" borderId="147" xfId="0" applyNumberFormat="1" applyFont="1" applyFill="1" applyBorder="1" applyAlignment="1">
      <alignment horizontal="center" vertical="top" wrapText="1"/>
    </xf>
    <xf numFmtId="188" fontId="114" fillId="8" borderId="147" xfId="0" applyNumberFormat="1" applyFont="1" applyFill="1" applyBorder="1" applyAlignment="1">
      <alignment horizontal="left" vertical="top" wrapText="1"/>
    </xf>
    <xf numFmtId="0" fontId="29" fillId="0" borderId="0" xfId="0" applyFont="1"/>
    <xf numFmtId="0" fontId="4" fillId="0" borderId="147" xfId="0" applyFont="1" applyBorder="1" applyAlignment="1">
      <alignment horizontal="left"/>
    </xf>
    <xf numFmtId="42" fontId="4" fillId="0" borderId="147" xfId="0" applyNumberFormat="1" applyFont="1" applyBorder="1"/>
    <xf numFmtId="188" fontId="4" fillId="0" borderId="147" xfId="0" applyNumberFormat="1" applyFont="1" applyBorder="1" applyAlignment="1">
      <alignment horizontal="left"/>
    </xf>
    <xf numFmtId="0" fontId="4" fillId="0" borderId="147" xfId="0" applyFont="1" applyBorder="1" applyAlignment="1">
      <alignment horizontal="center"/>
    </xf>
    <xf numFmtId="188" fontId="4" fillId="0" borderId="0" xfId="0" applyNumberFormat="1" applyFont="1" applyAlignment="1">
      <alignment horizontal="left"/>
    </xf>
    <xf numFmtId="188" fontId="0" fillId="0" borderId="0" xfId="0" applyNumberFormat="1" applyAlignment="1">
      <alignment horizontal="left" vertical="center"/>
    </xf>
    <xf numFmtId="0" fontId="7" fillId="11" borderId="65" xfId="0" applyFont="1" applyFill="1" applyBorder="1" applyAlignment="1">
      <alignment horizontal="center" vertical="center" wrapText="1"/>
    </xf>
    <xf numFmtId="0" fontId="11" fillId="0" borderId="75" xfId="0" applyFont="1" applyBorder="1" applyAlignment="1">
      <alignment vertical="center"/>
    </xf>
    <xf numFmtId="0" fontId="7" fillId="5" borderId="65" xfId="0" applyFont="1" applyFill="1" applyBorder="1" applyAlignment="1">
      <alignment horizontal="center" vertical="center"/>
    </xf>
    <xf numFmtId="0" fontId="21" fillId="7" borderId="71" xfId="0" applyFont="1" applyFill="1" applyBorder="1" applyAlignment="1">
      <alignment horizontal="center" vertical="center"/>
    </xf>
    <xf numFmtId="0" fontId="6" fillId="3" borderId="126" xfId="0" applyFont="1" applyFill="1" applyBorder="1" applyAlignment="1">
      <alignment horizontal="center" vertical="center" shrinkToFit="1"/>
    </xf>
    <xf numFmtId="176" fontId="115" fillId="4" borderId="53" xfId="0" applyNumberFormat="1" applyFont="1" applyFill="1" applyBorder="1" applyAlignment="1">
      <alignment horizontal="center" vertical="center"/>
    </xf>
    <xf numFmtId="0" fontId="94" fillId="13" borderId="281" xfId="0" applyFont="1" applyFill="1" applyBorder="1" applyAlignment="1">
      <alignment horizontal="center" vertical="center"/>
    </xf>
    <xf numFmtId="14" fontId="71" fillId="4" borderId="282" xfId="0" applyNumberFormat="1" applyFont="1" applyFill="1" applyBorder="1" applyAlignment="1">
      <alignment horizontal="center" vertical="center"/>
    </xf>
    <xf numFmtId="0" fontId="8" fillId="6" borderId="20" xfId="0" quotePrefix="1" applyFont="1" applyFill="1" applyBorder="1" applyAlignment="1">
      <alignment vertical="center"/>
    </xf>
    <xf numFmtId="0" fontId="105" fillId="4" borderId="114" xfId="0" applyFont="1" applyFill="1" applyBorder="1" applyAlignment="1">
      <alignment vertical="center"/>
    </xf>
    <xf numFmtId="0" fontId="9" fillId="13" borderId="60" xfId="0" applyFont="1" applyFill="1" applyBorder="1" applyAlignment="1">
      <alignment vertical="center"/>
    </xf>
    <xf numFmtId="0" fontId="9" fillId="13" borderId="84" xfId="0" applyFont="1" applyFill="1" applyBorder="1" applyAlignment="1">
      <alignment vertical="center"/>
    </xf>
    <xf numFmtId="0" fontId="33" fillId="13" borderId="84" xfId="0" applyFont="1" applyFill="1" applyBorder="1" applyAlignment="1">
      <alignment horizontal="right" vertical="center"/>
    </xf>
    <xf numFmtId="0" fontId="19" fillId="13" borderId="71" xfId="0" applyFont="1" applyFill="1" applyBorder="1" applyAlignment="1">
      <alignment vertical="center"/>
    </xf>
    <xf numFmtId="0" fontId="8" fillId="4" borderId="107" xfId="0" applyFont="1" applyFill="1" applyBorder="1" applyAlignment="1">
      <alignment vertical="center"/>
    </xf>
    <xf numFmtId="49" fontId="8" fillId="6" borderId="122" xfId="0" applyNumberFormat="1" applyFont="1" applyFill="1" applyBorder="1" applyAlignment="1">
      <alignment horizontal="left" vertical="center" wrapText="1"/>
    </xf>
    <xf numFmtId="49" fontId="8" fillId="6" borderId="131" xfId="0" applyNumberFormat="1" applyFont="1" applyFill="1" applyBorder="1" applyAlignment="1">
      <alignment vertical="center" wrapText="1"/>
    </xf>
    <xf numFmtId="0" fontId="8" fillId="4" borderId="114" xfId="0" applyFont="1" applyFill="1" applyBorder="1" applyAlignment="1">
      <alignment vertical="center"/>
    </xf>
    <xf numFmtId="0" fontId="105" fillId="4" borderId="114" xfId="0" applyFont="1" applyFill="1" applyBorder="1" applyAlignment="1">
      <alignment horizontal="left" vertical="center"/>
    </xf>
    <xf numFmtId="0" fontId="116" fillId="14" borderId="283" xfId="0" applyFont="1" applyFill="1" applyBorder="1" applyAlignment="1">
      <alignment horizontal="left" vertical="center"/>
    </xf>
    <xf numFmtId="0" fontId="105" fillId="4" borderId="114" xfId="0" applyFont="1" applyFill="1" applyBorder="1" applyAlignment="1">
      <alignment vertical="top"/>
    </xf>
    <xf numFmtId="0" fontId="31" fillId="14" borderId="287" xfId="0" applyFont="1" applyFill="1" applyBorder="1" applyAlignment="1">
      <alignment horizontal="left" vertical="center" wrapText="1"/>
    </xf>
    <xf numFmtId="0" fontId="117" fillId="14" borderId="287" xfId="0" applyFont="1" applyFill="1" applyBorder="1" applyAlignment="1">
      <alignment vertical="center"/>
    </xf>
    <xf numFmtId="0" fontId="117" fillId="14" borderId="288" xfId="0" applyFont="1" applyFill="1" applyBorder="1" applyAlignment="1">
      <alignment vertical="center"/>
    </xf>
    <xf numFmtId="0" fontId="28" fillId="14" borderId="287" xfId="0" applyFont="1" applyFill="1" applyBorder="1" applyAlignment="1">
      <alignment vertical="top"/>
    </xf>
    <xf numFmtId="0" fontId="28" fillId="43" borderId="33" xfId="2" applyFont="1" applyFill="1" applyBorder="1" applyAlignment="1">
      <alignment horizontal="center" vertical="center" wrapText="1"/>
    </xf>
    <xf numFmtId="0" fontId="29" fillId="14" borderId="288" xfId="2" applyFont="1" applyFill="1" applyBorder="1" applyAlignment="1">
      <alignment horizontal="left" vertical="center" wrapText="1"/>
    </xf>
    <xf numFmtId="0" fontId="85" fillId="14" borderId="283" xfId="0" applyFont="1" applyFill="1" applyBorder="1" applyAlignment="1">
      <alignment vertical="top"/>
    </xf>
    <xf numFmtId="0" fontId="8" fillId="4" borderId="114" xfId="0" applyFont="1" applyFill="1" applyBorder="1" applyAlignment="1">
      <alignment vertical="top"/>
    </xf>
    <xf numFmtId="0" fontId="28" fillId="43" borderId="33" xfId="2" applyFont="1" applyFill="1" applyBorder="1" applyAlignment="1">
      <alignment horizontal="center" vertical="center"/>
    </xf>
    <xf numFmtId="0" fontId="118" fillId="14" borderId="171" xfId="0" applyFont="1" applyFill="1" applyBorder="1" applyAlignment="1">
      <alignment horizontal="center" vertical="center" wrapText="1"/>
    </xf>
    <xf numFmtId="0" fontId="11" fillId="29" borderId="292" xfId="0" applyFont="1" applyFill="1" applyBorder="1" applyAlignment="1">
      <alignment vertical="center"/>
    </xf>
    <xf numFmtId="0" fontId="11" fillId="29" borderId="293" xfId="0" applyFont="1" applyFill="1" applyBorder="1" applyAlignment="1">
      <alignment vertical="center"/>
    </xf>
    <xf numFmtId="0" fontId="37" fillId="14" borderId="283" xfId="0" applyFont="1" applyFill="1" applyBorder="1" applyAlignment="1">
      <alignment horizontal="left" vertical="top" wrapText="1"/>
    </xf>
    <xf numFmtId="0" fontId="37" fillId="14" borderId="283" xfId="0" applyFont="1" applyFill="1" applyBorder="1" applyAlignment="1">
      <alignment vertical="center"/>
    </xf>
    <xf numFmtId="0" fontId="118" fillId="14" borderId="171" xfId="0" applyFont="1" applyFill="1" applyBorder="1" applyAlignment="1">
      <alignment horizontal="center" vertical="center"/>
    </xf>
    <xf numFmtId="0" fontId="11" fillId="29" borderId="294" xfId="0" applyFont="1" applyFill="1" applyBorder="1" applyAlignment="1">
      <alignment vertical="center"/>
    </xf>
    <xf numFmtId="0" fontId="11" fillId="29" borderId="295" xfId="0" applyFont="1" applyFill="1" applyBorder="1" applyAlignment="1">
      <alignment vertical="center"/>
    </xf>
    <xf numFmtId="0" fontId="17" fillId="4" borderId="84" xfId="0" applyFont="1" applyFill="1" applyBorder="1" applyAlignment="1" applyProtection="1">
      <alignment horizontal="left" vertical="center" wrapText="1"/>
      <protection locked="0"/>
    </xf>
    <xf numFmtId="0" fontId="18" fillId="0" borderId="298" xfId="0" applyFont="1" applyBorder="1" applyAlignment="1">
      <alignment vertical="center"/>
    </xf>
    <xf numFmtId="49" fontId="9" fillId="22" borderId="299" xfId="0" applyNumberFormat="1" applyFont="1" applyFill="1" applyBorder="1" applyAlignment="1">
      <alignment horizontal="center" vertical="center"/>
    </xf>
    <xf numFmtId="0" fontId="13" fillId="4" borderId="300" xfId="0" applyFont="1" applyFill="1" applyBorder="1" applyAlignment="1">
      <alignment vertical="center"/>
    </xf>
    <xf numFmtId="0" fontId="13" fillId="4" borderId="301" xfId="0" applyFont="1" applyFill="1" applyBorder="1" applyAlignment="1">
      <alignment vertical="center"/>
    </xf>
    <xf numFmtId="0" fontId="18" fillId="0" borderId="302" xfId="0" applyFont="1" applyBorder="1" applyAlignment="1">
      <alignment vertical="center"/>
    </xf>
    <xf numFmtId="49" fontId="9" fillId="22" borderId="303" xfId="0" applyNumberFormat="1" applyFont="1" applyFill="1" applyBorder="1" applyAlignment="1">
      <alignment horizontal="center" vertical="center"/>
    </xf>
    <xf numFmtId="0" fontId="13" fillId="0" borderId="304" xfId="0" applyFont="1" applyBorder="1" applyAlignment="1">
      <alignment vertical="center"/>
    </xf>
    <xf numFmtId="0" fontId="13" fillId="0" borderId="305" xfId="0" applyFont="1" applyBorder="1" applyAlignment="1">
      <alignment vertical="center"/>
    </xf>
    <xf numFmtId="0" fontId="31" fillId="14" borderId="291" xfId="0" applyFont="1" applyFill="1" applyBorder="1" applyAlignment="1">
      <alignment horizontal="left" wrapText="1"/>
    </xf>
    <xf numFmtId="0" fontId="31" fillId="14" borderId="114" xfId="0" applyFont="1" applyFill="1" applyBorder="1" applyAlignment="1">
      <alignment horizontal="left"/>
    </xf>
    <xf numFmtId="0" fontId="31" fillId="14" borderId="306" xfId="0" applyFont="1" applyFill="1" applyBorder="1" applyAlignment="1">
      <alignment horizontal="left"/>
    </xf>
    <xf numFmtId="0" fontId="6" fillId="4" borderId="107" xfId="0" applyFont="1" applyFill="1" applyBorder="1" applyAlignment="1">
      <alignment horizontal="left" vertical="top" wrapText="1"/>
    </xf>
    <xf numFmtId="0" fontId="11" fillId="0" borderId="109" xfId="0" applyFont="1" applyBorder="1" applyAlignment="1">
      <alignment vertical="center"/>
    </xf>
    <xf numFmtId="0" fontId="40" fillId="19" borderId="107" xfId="0" applyFont="1" applyFill="1" applyBorder="1" applyAlignment="1">
      <alignment horizontal="center" vertical="center" wrapText="1" shrinkToFit="1"/>
    </xf>
    <xf numFmtId="0" fontId="11" fillId="0" borderId="105" xfId="0" applyFont="1" applyBorder="1" applyAlignment="1">
      <alignment vertical="center" wrapText="1"/>
    </xf>
    <xf numFmtId="0" fontId="11" fillId="0" borderId="109" xfId="0" applyFont="1" applyBorder="1" applyAlignment="1">
      <alignment vertical="center" wrapText="1"/>
    </xf>
    <xf numFmtId="0" fontId="6" fillId="4" borderId="107" xfId="0" applyFont="1" applyFill="1" applyBorder="1" applyAlignment="1">
      <alignment horizontal="left" vertical="center" wrapText="1"/>
    </xf>
    <xf numFmtId="0" fontId="11" fillId="0" borderId="105" xfId="0" applyFont="1" applyBorder="1" applyAlignment="1">
      <alignment vertical="center"/>
    </xf>
    <xf numFmtId="0" fontId="6" fillId="4" borderId="112" xfId="0" applyFont="1" applyFill="1" applyBorder="1" applyAlignment="1">
      <alignment horizontal="left" vertical="center" wrapText="1"/>
    </xf>
    <xf numFmtId="0" fontId="6" fillId="4" borderId="113" xfId="0" applyFont="1" applyFill="1" applyBorder="1" applyAlignment="1">
      <alignment horizontal="left" vertical="center" wrapText="1"/>
    </xf>
    <xf numFmtId="0" fontId="93" fillId="32" borderId="215" xfId="0" applyFont="1" applyFill="1" applyBorder="1" applyAlignment="1" applyProtection="1">
      <alignment horizontal="center" vertical="center"/>
      <protection locked="0"/>
    </xf>
    <xf numFmtId="0" fontId="93" fillId="32" borderId="214" xfId="0" applyFont="1" applyFill="1" applyBorder="1" applyAlignment="1" applyProtection="1">
      <alignment horizontal="center" vertical="center"/>
      <protection locked="0"/>
    </xf>
    <xf numFmtId="0" fontId="86" fillId="30" borderId="217" xfId="0" applyFont="1" applyFill="1" applyBorder="1" applyAlignment="1">
      <alignment vertical="center"/>
    </xf>
    <xf numFmtId="0" fontId="86" fillId="30" borderId="212" xfId="0" applyFont="1" applyFill="1" applyBorder="1" applyAlignment="1">
      <alignment vertical="center"/>
    </xf>
    <xf numFmtId="0" fontId="86" fillId="30" borderId="218" xfId="0" applyFont="1" applyFill="1" applyBorder="1" applyAlignment="1">
      <alignment vertical="center"/>
    </xf>
    <xf numFmtId="0" fontId="86" fillId="30" borderId="216" xfId="0" applyFont="1" applyFill="1" applyBorder="1" applyAlignment="1">
      <alignment vertical="center"/>
    </xf>
    <xf numFmtId="0" fontId="86" fillId="30" borderId="219" xfId="0" applyFont="1" applyFill="1" applyBorder="1" applyAlignment="1">
      <alignment horizontal="left" vertical="center" wrapText="1"/>
    </xf>
    <xf numFmtId="0" fontId="86" fillId="30" borderId="179" xfId="0" applyFont="1" applyFill="1" applyBorder="1" applyAlignment="1">
      <alignment horizontal="left" vertical="center" wrapText="1"/>
    </xf>
    <xf numFmtId="0" fontId="86" fillId="30" borderId="220" xfId="0" applyFont="1" applyFill="1" applyBorder="1" applyAlignment="1">
      <alignment horizontal="left" vertical="center" wrapText="1"/>
    </xf>
    <xf numFmtId="0" fontId="86" fillId="30" borderId="114" xfId="0" applyFont="1" applyFill="1" applyBorder="1" applyAlignment="1">
      <alignment horizontal="left" vertical="center" wrapText="1"/>
    </xf>
    <xf numFmtId="0" fontId="13" fillId="4" borderId="31" xfId="0" applyFont="1" applyFill="1" applyBorder="1" applyAlignment="1">
      <alignment vertical="center" wrapText="1"/>
    </xf>
    <xf numFmtId="0" fontId="11" fillId="0" borderId="32" xfId="0" applyFont="1" applyBorder="1" applyAlignment="1">
      <alignment vertical="center"/>
    </xf>
    <xf numFmtId="0" fontId="13" fillId="4" borderId="31" xfId="0" applyFont="1" applyFill="1" applyBorder="1" applyAlignment="1">
      <alignment horizontal="left" vertical="center" wrapText="1"/>
    </xf>
    <xf numFmtId="0" fontId="40" fillId="12" borderId="107" xfId="0" applyFont="1" applyFill="1" applyBorder="1" applyAlignment="1">
      <alignment horizontal="center" vertical="center" shrinkToFit="1"/>
    </xf>
    <xf numFmtId="0" fontId="6" fillId="4" borderId="110" xfId="0" applyFont="1" applyFill="1" applyBorder="1" applyAlignment="1">
      <alignment horizontal="left" vertical="center" wrapText="1"/>
    </xf>
    <xf numFmtId="0" fontId="11" fillId="0" borderId="111" xfId="0" applyFont="1" applyBorder="1" applyAlignment="1">
      <alignment vertical="center"/>
    </xf>
    <xf numFmtId="0" fontId="11" fillId="0" borderId="138" xfId="0" applyFont="1" applyBorder="1" applyAlignment="1">
      <alignment vertical="center"/>
    </xf>
    <xf numFmtId="0" fontId="11" fillId="0" borderId="139" xfId="0" applyFont="1" applyBorder="1" applyAlignment="1">
      <alignment vertical="center"/>
    </xf>
    <xf numFmtId="0" fontId="11" fillId="0" borderId="112" xfId="0" applyFont="1" applyBorder="1" applyAlignment="1">
      <alignment vertical="center"/>
    </xf>
    <xf numFmtId="0" fontId="11" fillId="0" borderId="113" xfId="0" applyFont="1" applyBorder="1" applyAlignment="1">
      <alignment vertical="center"/>
    </xf>
    <xf numFmtId="0" fontId="33" fillId="14" borderId="31" xfId="0" applyFont="1" applyFill="1" applyBorder="1" applyAlignment="1">
      <alignment horizontal="left" vertical="center" wrapText="1"/>
    </xf>
    <xf numFmtId="0" fontId="6" fillId="4" borderId="54" xfId="0" applyFont="1" applyFill="1" applyBorder="1" applyAlignment="1">
      <alignment horizontal="left" vertical="top" wrapText="1"/>
    </xf>
    <xf numFmtId="0" fontId="11" fillId="0" borderId="57" xfId="0" applyFont="1" applyBorder="1" applyAlignment="1">
      <alignment vertical="center"/>
    </xf>
    <xf numFmtId="0" fontId="40" fillId="12" borderId="54" xfId="0" applyFont="1" applyFill="1" applyBorder="1" applyAlignment="1">
      <alignment horizontal="center" vertical="center" wrapText="1" shrinkToFit="1"/>
    </xf>
    <xf numFmtId="0" fontId="11" fillId="0" borderId="57" xfId="0" applyFont="1" applyBorder="1" applyAlignment="1">
      <alignment vertical="center" wrapText="1"/>
    </xf>
    <xf numFmtId="0" fontId="29" fillId="14" borderId="297" xfId="2" applyFont="1" applyFill="1" applyBorder="1" applyAlignment="1">
      <alignment horizontal="left" vertical="center" wrapText="1"/>
    </xf>
    <xf numFmtId="0" fontId="29" fillId="14" borderId="288" xfId="2" applyFont="1" applyFill="1" applyBorder="1" applyAlignment="1">
      <alignment horizontal="left" vertical="center" wrapText="1"/>
    </xf>
    <xf numFmtId="0" fontId="18" fillId="4" borderId="114" xfId="0" applyFont="1" applyFill="1" applyBorder="1" applyAlignment="1">
      <alignment horizontal="left" wrapText="1"/>
    </xf>
    <xf numFmtId="0" fontId="11" fillId="0" borderId="114" xfId="0" applyFont="1" applyBorder="1" applyAlignment="1">
      <alignment vertical="center"/>
    </xf>
    <xf numFmtId="49" fontId="4" fillId="15" borderId="101" xfId="0" applyNumberFormat="1" applyFont="1" applyFill="1" applyBorder="1" applyAlignment="1" applyProtection="1">
      <alignment horizontal="left" vertical="center" wrapText="1"/>
      <protection locked="0"/>
    </xf>
    <xf numFmtId="0" fontId="11" fillId="0" borderId="102" xfId="0" applyFont="1" applyBorder="1" applyAlignment="1" applyProtection="1">
      <alignment vertical="center"/>
      <protection locked="0"/>
    </xf>
    <xf numFmtId="0" fontId="11" fillId="0" borderId="146" xfId="0" applyFont="1" applyBorder="1" applyAlignment="1" applyProtection="1">
      <alignment vertical="center"/>
      <protection locked="0"/>
    </xf>
    <xf numFmtId="0" fontId="11" fillId="0" borderId="95" xfId="0" applyFont="1" applyBorder="1" applyAlignment="1" applyProtection="1">
      <alignment vertical="center"/>
      <protection locked="0"/>
    </xf>
    <xf numFmtId="0" fontId="11" fillId="0" borderId="96" xfId="0" applyFont="1" applyBorder="1" applyAlignment="1" applyProtection="1">
      <alignment vertical="center"/>
      <protection locked="0"/>
    </xf>
    <xf numFmtId="0" fontId="11" fillId="0" borderId="144" xfId="0" applyFont="1" applyBorder="1" applyAlignment="1" applyProtection="1">
      <alignment vertical="center"/>
      <protection locked="0"/>
    </xf>
    <xf numFmtId="0" fontId="94" fillId="13" borderId="142" xfId="0" applyFont="1" applyFill="1" applyBorder="1" applyAlignment="1">
      <alignment horizontal="left" vertical="center"/>
    </xf>
    <xf numFmtId="0" fontId="11" fillId="0" borderId="63" xfId="0" applyFont="1" applyBorder="1" applyAlignment="1">
      <alignment vertical="center"/>
    </xf>
    <xf numFmtId="0" fontId="11" fillId="0" borderId="64" xfId="0" applyFont="1" applyBorder="1" applyAlignment="1">
      <alignment vertical="center"/>
    </xf>
    <xf numFmtId="0" fontId="23" fillId="4" borderId="143" xfId="0" applyFont="1" applyFill="1" applyBorder="1" applyAlignment="1" applyProtection="1">
      <alignment horizontal="center" vertical="center"/>
      <protection locked="0"/>
    </xf>
    <xf numFmtId="0" fontId="11" fillId="0" borderId="145" xfId="0" applyFont="1" applyBorder="1" applyAlignment="1" applyProtection="1">
      <alignment vertical="center"/>
      <protection locked="0"/>
    </xf>
    <xf numFmtId="0" fontId="18" fillId="4" borderId="104" xfId="0" applyFont="1" applyFill="1" applyBorder="1" applyAlignment="1">
      <alignment horizontal="left"/>
    </xf>
    <xf numFmtId="0" fontId="11" fillId="0" borderId="22" xfId="0" applyFont="1" applyBorder="1" applyAlignment="1">
      <alignment vertical="center"/>
    </xf>
    <xf numFmtId="0" fontId="11" fillId="0" borderId="53" xfId="0" applyFont="1" applyBorder="1" applyAlignment="1">
      <alignment vertical="center"/>
    </xf>
    <xf numFmtId="0" fontId="22" fillId="10" borderId="60" xfId="0" applyFont="1" applyFill="1" applyBorder="1" applyAlignment="1">
      <alignment horizontal="left" vertical="center" indent="1"/>
    </xf>
    <xf numFmtId="0" fontId="11" fillId="0" borderId="67" xfId="0" applyFont="1" applyBorder="1" applyAlignment="1">
      <alignment horizontal="left" vertical="center" indent="1"/>
    </xf>
    <xf numFmtId="0" fontId="11" fillId="0" borderId="61" xfId="0" applyFont="1" applyBorder="1" applyAlignment="1">
      <alignment horizontal="left" vertical="center" indent="1"/>
    </xf>
    <xf numFmtId="0" fontId="23" fillId="4" borderId="66" xfId="0" applyFont="1" applyFill="1" applyBorder="1" applyAlignment="1" applyProtection="1">
      <alignment horizontal="center" vertical="center"/>
      <protection locked="0"/>
    </xf>
    <xf numFmtId="0" fontId="11" fillId="0" borderId="67" xfId="0" applyFont="1" applyBorder="1" applyAlignment="1" applyProtection="1">
      <alignment vertical="center"/>
      <protection locked="0"/>
    </xf>
    <xf numFmtId="0" fontId="11" fillId="0" borderId="68" xfId="0" applyFont="1" applyBorder="1" applyAlignment="1" applyProtection="1">
      <alignment vertical="center"/>
      <protection locked="0"/>
    </xf>
    <xf numFmtId="0" fontId="40" fillId="12" borderId="31" xfId="0" applyFont="1" applyFill="1" applyBorder="1" applyAlignment="1">
      <alignment horizontal="center" vertical="center" shrinkToFit="1"/>
    </xf>
    <xf numFmtId="0" fontId="23" fillId="4" borderId="76" xfId="0" applyFont="1" applyFill="1" applyBorder="1" applyAlignment="1" applyProtection="1">
      <alignment horizontal="center" vertical="center"/>
      <protection locked="0"/>
    </xf>
    <xf numFmtId="0" fontId="11" fillId="0" borderId="72" xfId="0" applyFont="1" applyBorder="1" applyAlignment="1" applyProtection="1">
      <alignment vertical="center"/>
      <protection locked="0"/>
    </xf>
    <xf numFmtId="0" fontId="11" fillId="0" borderId="74" xfId="0" applyFont="1" applyBorder="1" applyAlignment="1" applyProtection="1">
      <alignment vertical="center"/>
      <protection locked="0"/>
    </xf>
    <xf numFmtId="0" fontId="23" fillId="4" borderId="62" xfId="0" applyFont="1" applyFill="1" applyBorder="1" applyAlignment="1" applyProtection="1">
      <alignment horizontal="center" vertical="center"/>
      <protection locked="0"/>
    </xf>
    <xf numFmtId="0" fontId="11" fillId="0" borderId="63" xfId="0" applyFont="1" applyBorder="1" applyAlignment="1" applyProtection="1">
      <alignment vertical="center"/>
      <protection locked="0"/>
    </xf>
    <xf numFmtId="0" fontId="11" fillId="0" borderId="64" xfId="0" applyFont="1" applyBorder="1" applyAlignment="1" applyProtection="1">
      <alignment vertical="center"/>
      <protection locked="0"/>
    </xf>
    <xf numFmtId="0" fontId="14" fillId="33" borderId="26" xfId="0" applyFont="1" applyFill="1" applyBorder="1" applyAlignment="1">
      <alignment horizontal="left" vertical="center"/>
    </xf>
    <xf numFmtId="0" fontId="11" fillId="34" borderId="27" xfId="0" applyFont="1" applyFill="1" applyBorder="1" applyAlignment="1">
      <alignment vertical="center"/>
    </xf>
    <xf numFmtId="0" fontId="11" fillId="34" borderId="28" xfId="0" applyFont="1" applyFill="1" applyBorder="1" applyAlignment="1">
      <alignment vertical="center"/>
    </xf>
    <xf numFmtId="49" fontId="75" fillId="15" borderId="193" xfId="0" applyNumberFormat="1" applyFont="1" applyFill="1" applyBorder="1" applyAlignment="1" applyProtection="1">
      <alignment horizontal="center" vertical="center"/>
      <protection locked="0"/>
    </xf>
    <xf numFmtId="0" fontId="11" fillId="0" borderId="194" xfId="0" applyFont="1" applyBorder="1" applyAlignment="1" applyProtection="1">
      <alignment vertical="center"/>
      <protection locked="0"/>
    </xf>
    <xf numFmtId="0" fontId="11" fillId="0" borderId="195" xfId="0" applyFont="1" applyBorder="1" applyAlignment="1" applyProtection="1">
      <alignment vertical="center"/>
      <protection locked="0"/>
    </xf>
    <xf numFmtId="0" fontId="94" fillId="13" borderId="14" xfId="0" applyFont="1" applyFill="1" applyBorder="1" applyAlignment="1">
      <alignment horizontal="left" vertical="center"/>
    </xf>
    <xf numFmtId="0" fontId="11" fillId="0" borderId="15" xfId="0" applyFont="1" applyBorder="1" applyAlignment="1">
      <alignment vertical="center"/>
    </xf>
    <xf numFmtId="0" fontId="11" fillId="0" borderId="16" xfId="0" applyFont="1" applyBorder="1" applyAlignment="1">
      <alignment vertical="center"/>
    </xf>
    <xf numFmtId="176" fontId="64" fillId="4" borderId="66" xfId="0" applyNumberFormat="1" applyFont="1" applyFill="1" applyBorder="1" applyAlignment="1" applyProtection="1">
      <alignment horizontal="right" vertical="center"/>
      <protection locked="0"/>
    </xf>
    <xf numFmtId="0" fontId="18" fillId="4" borderId="92" xfId="0" applyFont="1" applyFill="1" applyBorder="1" applyAlignment="1">
      <alignment horizontal="left" wrapText="1"/>
    </xf>
    <xf numFmtId="0" fontId="11" fillId="0" borderId="89" xfId="0" applyFont="1" applyBorder="1" applyAlignment="1">
      <alignment vertical="center"/>
    </xf>
    <xf numFmtId="0" fontId="11" fillId="0" borderId="87" xfId="0" applyFont="1" applyBorder="1" applyAlignment="1">
      <alignment vertical="center"/>
    </xf>
    <xf numFmtId="0" fontId="11" fillId="0" borderId="118" xfId="0" applyFont="1" applyBorder="1" applyAlignment="1">
      <alignment vertical="center"/>
    </xf>
    <xf numFmtId="0" fontId="11" fillId="0" borderId="119" xfId="0" applyFont="1" applyBorder="1" applyAlignment="1">
      <alignment vertical="center"/>
    </xf>
    <xf numFmtId="0" fontId="11" fillId="0" borderId="94" xfId="0" applyFont="1" applyBorder="1" applyAlignment="1">
      <alignment vertical="center"/>
    </xf>
    <xf numFmtId="182" fontId="72" fillId="0" borderId="60" xfId="0" applyNumberFormat="1" applyFont="1" applyBorder="1" applyAlignment="1">
      <alignment vertical="center"/>
    </xf>
    <xf numFmtId="0" fontId="11" fillId="0" borderId="71" xfId="0" applyFont="1" applyBorder="1" applyAlignment="1">
      <alignment vertical="center"/>
    </xf>
    <xf numFmtId="42" fontId="71" fillId="0" borderId="60" xfId="0" applyNumberFormat="1" applyFont="1" applyBorder="1" applyAlignment="1">
      <alignment vertical="center"/>
    </xf>
    <xf numFmtId="0" fontId="94" fillId="13" borderId="60" xfId="0" applyFont="1" applyFill="1" applyBorder="1" applyAlignment="1">
      <alignment horizontal="center" vertical="center" shrinkToFit="1"/>
    </xf>
    <xf numFmtId="0" fontId="11" fillId="0" borderId="67" xfId="0" applyFont="1" applyBorder="1" applyAlignment="1">
      <alignment vertical="center"/>
    </xf>
    <xf numFmtId="0" fontId="94" fillId="13" borderId="60" xfId="0" applyFont="1" applyFill="1" applyBorder="1" applyAlignment="1">
      <alignment horizontal="left" vertical="center"/>
    </xf>
    <xf numFmtId="42" fontId="71" fillId="0" borderId="60" xfId="0" applyNumberFormat="1" applyFont="1" applyBorder="1" applyAlignment="1">
      <alignment vertical="center" shrinkToFit="1"/>
    </xf>
    <xf numFmtId="42" fontId="72" fillId="22" borderId="60" xfId="0" applyNumberFormat="1" applyFont="1" applyFill="1" applyBorder="1" applyAlignment="1">
      <alignment horizontal="right" vertical="center" shrinkToFit="1"/>
    </xf>
    <xf numFmtId="0" fontId="37" fillId="14" borderId="110" xfId="0" applyFont="1" applyFill="1" applyBorder="1" applyAlignment="1">
      <alignment horizontal="left" vertical="center" wrapText="1"/>
    </xf>
    <xf numFmtId="0" fontId="11" fillId="0" borderId="137" xfId="0" applyFont="1" applyBorder="1" applyAlignment="1">
      <alignment vertical="center"/>
    </xf>
    <xf numFmtId="0" fontId="0" fillId="0" borderId="0" xfId="0" applyAlignment="1">
      <alignment vertical="center"/>
    </xf>
    <xf numFmtId="0" fontId="11" fillId="0" borderId="140" xfId="0" applyFont="1" applyBorder="1" applyAlignment="1">
      <alignment vertical="center"/>
    </xf>
    <xf numFmtId="0" fontId="40" fillId="20" borderId="31" xfId="0" applyFont="1" applyFill="1" applyBorder="1" applyAlignment="1">
      <alignment horizontal="center" vertical="center" shrinkToFit="1"/>
    </xf>
    <xf numFmtId="0" fontId="94" fillId="13" borderId="274" xfId="0" applyFont="1" applyFill="1" applyBorder="1" applyAlignment="1">
      <alignment horizontal="center" vertical="center" shrinkToFit="1"/>
    </xf>
    <xf numFmtId="0" fontId="94" fillId="13" borderId="275" xfId="0" applyFont="1" applyFill="1" applyBorder="1" applyAlignment="1">
      <alignment horizontal="center" vertical="center" shrinkToFit="1"/>
    </xf>
    <xf numFmtId="0" fontId="94" fillId="13" borderId="280" xfId="0" applyFont="1" applyFill="1" applyBorder="1" applyAlignment="1">
      <alignment horizontal="center" vertical="center" shrinkToFit="1"/>
    </xf>
    <xf numFmtId="42" fontId="71" fillId="4" borderId="278" xfId="0" applyNumberFormat="1" applyFont="1" applyFill="1" applyBorder="1" applyAlignment="1">
      <alignment vertical="center"/>
    </xf>
    <xf numFmtId="42" fontId="71" fillId="4" borderId="181" xfId="0" applyNumberFormat="1" applyFont="1" applyFill="1" applyBorder="1" applyAlignment="1">
      <alignment vertical="center"/>
    </xf>
    <xf numFmtId="42" fontId="71" fillId="4" borderId="182" xfId="0" applyNumberFormat="1" applyFont="1" applyFill="1" applyBorder="1" applyAlignment="1">
      <alignment vertical="center"/>
    </xf>
    <xf numFmtId="0" fontId="94" fillId="13" borderId="276" xfId="0" applyFont="1" applyFill="1" applyBorder="1" applyAlignment="1">
      <alignment horizontal="center" vertical="center" shrinkToFit="1"/>
    </xf>
    <xf numFmtId="42" fontId="71" fillId="4" borderId="180" xfId="0" applyNumberFormat="1" applyFont="1" applyFill="1" applyBorder="1" applyAlignment="1">
      <alignment vertical="center"/>
    </xf>
    <xf numFmtId="0" fontId="94" fillId="13" borderId="276" xfId="0" applyFont="1" applyFill="1" applyBorder="1" applyAlignment="1">
      <alignment horizontal="center" vertical="center"/>
    </xf>
    <xf numFmtId="0" fontId="94" fillId="13" borderId="275" xfId="0" applyFont="1" applyFill="1" applyBorder="1" applyAlignment="1">
      <alignment horizontal="center" vertical="center"/>
    </xf>
    <xf numFmtId="0" fontId="94" fillId="13" borderId="277" xfId="0" applyFont="1" applyFill="1" applyBorder="1" applyAlignment="1">
      <alignment horizontal="center" vertical="center"/>
    </xf>
    <xf numFmtId="42" fontId="71" fillId="4" borderId="279" xfId="0" applyNumberFormat="1" applyFont="1" applyFill="1" applyBorder="1" applyAlignment="1">
      <alignment vertical="center"/>
    </xf>
    <xf numFmtId="0" fontId="7" fillId="11" borderId="114" xfId="0" applyFont="1" applyFill="1" applyBorder="1" applyAlignment="1">
      <alignment horizontal="center" vertical="center" wrapText="1"/>
    </xf>
    <xf numFmtId="0" fontId="11" fillId="0" borderId="75" xfId="0" applyFont="1" applyBorder="1" applyAlignment="1">
      <alignment vertical="center"/>
    </xf>
    <xf numFmtId="0" fontId="11" fillId="0" borderId="69" xfId="0" applyFont="1" applyBorder="1" applyAlignment="1">
      <alignment vertical="center"/>
    </xf>
    <xf numFmtId="49" fontId="8" fillId="6" borderId="116" xfId="0" quotePrefix="1" applyNumberFormat="1" applyFont="1" applyFill="1" applyBorder="1" applyAlignment="1">
      <alignment horizontal="left" vertical="center" wrapText="1"/>
    </xf>
    <xf numFmtId="0" fontId="11" fillId="0" borderId="117" xfId="0" applyFont="1" applyBorder="1" applyAlignment="1">
      <alignment vertical="center"/>
    </xf>
    <xf numFmtId="0" fontId="11" fillId="0" borderId="122" xfId="0" applyFont="1" applyBorder="1" applyAlignment="1">
      <alignment vertical="center"/>
    </xf>
    <xf numFmtId="0" fontId="7" fillId="5" borderId="114" xfId="0" applyFont="1" applyFill="1" applyBorder="1" applyAlignment="1">
      <alignment horizontal="center" vertical="center" wrapText="1"/>
    </xf>
    <xf numFmtId="0" fontId="7" fillId="5" borderId="65" xfId="0" applyFont="1" applyFill="1" applyBorder="1" applyAlignment="1">
      <alignment horizontal="center" vertical="center" wrapText="1"/>
    </xf>
    <xf numFmtId="0" fontId="18" fillId="4" borderId="132" xfId="0" applyFont="1" applyFill="1" applyBorder="1" applyAlignment="1">
      <alignment horizontal="left" vertical="center"/>
    </xf>
    <xf numFmtId="0" fontId="11" fillId="0" borderId="56" xfId="0" applyFont="1" applyBorder="1" applyAlignment="1">
      <alignment vertical="center"/>
    </xf>
    <xf numFmtId="0" fontId="11" fillId="0" borderId="133" xfId="0" applyFont="1" applyBorder="1" applyAlignment="1">
      <alignment vertical="center"/>
    </xf>
    <xf numFmtId="0" fontId="31" fillId="23" borderId="60" xfId="0" applyFont="1" applyFill="1" applyBorder="1" applyAlignment="1">
      <alignment horizontal="right" vertical="center" shrinkToFit="1"/>
    </xf>
    <xf numFmtId="41" fontId="47" fillId="4" borderId="267" xfId="0" applyNumberFormat="1" applyFont="1" applyFill="1" applyBorder="1" applyAlignment="1" applyProtection="1">
      <alignment horizontal="right" vertical="center"/>
      <protection locked="0"/>
    </xf>
    <xf numFmtId="0" fontId="11" fillId="0" borderId="84" xfId="0" applyFont="1" applyBorder="1" applyAlignment="1" applyProtection="1">
      <alignment vertical="center"/>
      <protection locked="0"/>
    </xf>
    <xf numFmtId="0" fontId="11" fillId="0" borderId="197" xfId="0" applyFont="1" applyBorder="1" applyAlignment="1" applyProtection="1">
      <alignment vertical="center"/>
      <protection locked="0"/>
    </xf>
    <xf numFmtId="41" fontId="47" fillId="4" borderId="264" xfId="0" applyNumberFormat="1" applyFont="1" applyFill="1" applyBorder="1" applyAlignment="1" applyProtection="1">
      <alignment horizontal="right" vertical="center"/>
      <protection locked="0"/>
    </xf>
    <xf numFmtId="0" fontId="11" fillId="0" borderId="265" xfId="0" applyFont="1" applyBorder="1" applyAlignment="1" applyProtection="1">
      <alignment vertical="center"/>
      <protection locked="0"/>
    </xf>
    <xf numFmtId="0" fontId="11" fillId="0" borderId="266" xfId="0" applyFont="1" applyBorder="1" applyAlignment="1" applyProtection="1">
      <alignment vertical="center"/>
      <protection locked="0"/>
    </xf>
    <xf numFmtId="0" fontId="22" fillId="10" borderId="129" xfId="0" applyFont="1" applyFill="1" applyBorder="1" applyAlignment="1">
      <alignment horizontal="left" vertical="center" indent="2"/>
    </xf>
    <xf numFmtId="0" fontId="11" fillId="0" borderId="68" xfId="0" applyFont="1" applyBorder="1" applyAlignment="1">
      <alignment horizontal="left" vertical="center" indent="2"/>
    </xf>
    <xf numFmtId="41" fontId="47" fillId="4" borderId="62" xfId="0" applyNumberFormat="1" applyFont="1" applyFill="1" applyBorder="1" applyAlignment="1" applyProtection="1">
      <alignment horizontal="right" vertical="center"/>
      <protection locked="0"/>
    </xf>
    <xf numFmtId="0" fontId="40" fillId="17" borderId="31" xfId="0" applyFont="1" applyFill="1" applyBorder="1" applyAlignment="1">
      <alignment horizontal="center" vertical="center" shrinkToFit="1"/>
    </xf>
    <xf numFmtId="49" fontId="8" fillId="6" borderId="128" xfId="0" applyNumberFormat="1" applyFont="1" applyFill="1" applyBorder="1" applyAlignment="1">
      <alignment horizontal="center" vertical="center" wrapText="1"/>
    </xf>
    <xf numFmtId="0" fontId="11" fillId="0" borderId="130" xfId="0" applyFont="1" applyBorder="1" applyAlignment="1">
      <alignment vertical="center"/>
    </xf>
    <xf numFmtId="0" fontId="11" fillId="0" borderId="131" xfId="0" applyFont="1" applyBorder="1" applyAlignment="1">
      <alignment vertical="center"/>
    </xf>
    <xf numFmtId="0" fontId="7" fillId="11" borderId="65" xfId="0" applyFont="1" applyFill="1" applyBorder="1" applyAlignment="1">
      <alignment horizontal="center" vertical="center" wrapText="1"/>
    </xf>
    <xf numFmtId="49" fontId="8" fillId="6" borderId="127" xfId="0" applyNumberFormat="1" applyFont="1" applyFill="1" applyBorder="1" applyAlignment="1">
      <alignment horizontal="left" vertical="center" wrapText="1"/>
    </xf>
    <xf numFmtId="0" fontId="7" fillId="5" borderId="65" xfId="0" applyFont="1" applyFill="1" applyBorder="1" applyAlignment="1">
      <alignment horizontal="center" vertical="center"/>
    </xf>
    <xf numFmtId="41" fontId="47" fillId="4" borderId="66" xfId="0" applyNumberFormat="1" applyFont="1" applyFill="1" applyBorder="1" applyAlignment="1" applyProtection="1">
      <alignment horizontal="right" vertical="center"/>
      <protection locked="0"/>
    </xf>
    <xf numFmtId="41" fontId="47" fillId="4" borderId="76" xfId="0" applyNumberFormat="1" applyFont="1" applyFill="1" applyBorder="1" applyAlignment="1" applyProtection="1">
      <alignment horizontal="right" vertical="center"/>
      <protection locked="0"/>
    </xf>
    <xf numFmtId="41" fontId="47" fillId="4" borderId="268" xfId="0" applyNumberFormat="1" applyFont="1" applyFill="1" applyBorder="1" applyAlignment="1" applyProtection="1">
      <alignment horizontal="right" vertical="center"/>
      <protection locked="0"/>
    </xf>
    <xf numFmtId="0" fontId="11" fillId="0" borderId="189" xfId="0" applyFont="1" applyBorder="1" applyAlignment="1" applyProtection="1">
      <alignment vertical="center"/>
      <protection locked="0"/>
    </xf>
    <xf numFmtId="0" fontId="11" fillId="0" borderId="190" xfId="0" applyFont="1" applyBorder="1" applyAlignment="1" applyProtection="1">
      <alignment vertical="center"/>
      <protection locked="0"/>
    </xf>
    <xf numFmtId="0" fontId="41" fillId="4" borderId="62" xfId="0" applyFont="1" applyFill="1" applyBorder="1" applyAlignment="1" applyProtection="1">
      <alignment horizontal="center" vertical="center"/>
      <protection locked="0"/>
    </xf>
    <xf numFmtId="0" fontId="40" fillId="21" borderId="175" xfId="0" applyFont="1" applyFill="1" applyBorder="1" applyAlignment="1">
      <alignment horizontal="center" vertical="center"/>
    </xf>
    <xf numFmtId="0" fontId="11" fillId="0" borderId="144" xfId="0" applyFont="1" applyBorder="1" applyAlignment="1">
      <alignment horizontal="center" vertical="center"/>
    </xf>
    <xf numFmtId="49" fontId="14" fillId="4" borderId="120" xfId="0" applyNumberFormat="1" applyFont="1" applyFill="1" applyBorder="1" applyAlignment="1" applyProtection="1">
      <alignment horizontal="center" vertical="center"/>
      <protection locked="0"/>
    </xf>
    <xf numFmtId="49" fontId="14" fillId="4" borderId="74" xfId="0" applyNumberFormat="1" applyFont="1" applyFill="1" applyBorder="1" applyAlignment="1" applyProtection="1">
      <alignment horizontal="center" vertical="center"/>
      <protection locked="0"/>
    </xf>
    <xf numFmtId="0" fontId="4" fillId="4" borderId="114" xfId="0" applyFont="1" applyFill="1" applyBorder="1" applyAlignment="1">
      <alignment horizontal="center" vertical="center"/>
    </xf>
    <xf numFmtId="0" fontId="11" fillId="0" borderId="58" xfId="0" applyFont="1" applyBorder="1" applyAlignment="1">
      <alignment vertical="center"/>
    </xf>
    <xf numFmtId="0" fontId="41" fillId="4" borderId="66" xfId="0" applyFont="1" applyFill="1" applyBorder="1" applyAlignment="1" applyProtection="1">
      <alignment horizontal="center" vertical="center"/>
      <protection locked="0"/>
    </xf>
    <xf numFmtId="0" fontId="22" fillId="10" borderId="124" xfId="0" applyFont="1" applyFill="1" applyBorder="1" applyAlignment="1">
      <alignment horizontal="left" vertical="center" indent="2"/>
    </xf>
    <xf numFmtId="0" fontId="11" fillId="0" borderId="125" xfId="0" applyFont="1" applyBorder="1" applyAlignment="1">
      <alignment horizontal="left" vertical="center" indent="2"/>
    </xf>
    <xf numFmtId="0" fontId="6" fillId="4" borderId="52" xfId="0" applyFont="1" applyFill="1" applyBorder="1" applyAlignment="1">
      <alignment horizontal="center" wrapText="1"/>
    </xf>
    <xf numFmtId="176" fontId="64" fillId="4" borderId="62" xfId="0" applyNumberFormat="1" applyFont="1" applyFill="1" applyBorder="1" applyAlignment="1" applyProtection="1">
      <alignment horizontal="right" vertical="center"/>
      <protection locked="0"/>
    </xf>
    <xf numFmtId="0" fontId="22" fillId="10" borderId="84" xfId="0" applyFont="1" applyFill="1" applyBorder="1" applyAlignment="1">
      <alignment horizontal="left" vertical="center" indent="2"/>
    </xf>
    <xf numFmtId="176" fontId="64" fillId="4" borderId="76" xfId="0" applyNumberFormat="1" applyFont="1" applyFill="1" applyBorder="1" applyAlignment="1" applyProtection="1">
      <alignment horizontal="right" vertical="center"/>
      <protection locked="0"/>
    </xf>
    <xf numFmtId="0" fontId="28" fillId="17" borderId="107" xfId="0" applyFont="1" applyFill="1" applyBorder="1" applyAlignment="1">
      <alignment horizontal="center" vertical="center" wrapText="1"/>
    </xf>
    <xf numFmtId="0" fontId="22" fillId="10" borderId="14" xfId="0" applyFont="1" applyFill="1" applyBorder="1" applyAlignment="1">
      <alignment horizontal="left" vertical="center" indent="1"/>
    </xf>
    <xf numFmtId="0" fontId="11" fillId="0" borderId="80" xfId="0" applyFont="1" applyBorder="1" applyAlignment="1">
      <alignment horizontal="left" vertical="center" indent="1"/>
    </xf>
    <xf numFmtId="49" fontId="23" fillId="15" borderId="62" xfId="0" applyNumberFormat="1" applyFont="1" applyFill="1" applyBorder="1" applyAlignment="1" applyProtection="1">
      <alignment horizontal="center" vertical="center"/>
      <protection locked="0"/>
    </xf>
    <xf numFmtId="0" fontId="11" fillId="0" borderId="134" xfId="0" applyFont="1" applyBorder="1" applyAlignment="1" applyProtection="1">
      <alignment vertical="center"/>
      <protection locked="0"/>
    </xf>
    <xf numFmtId="49" fontId="23" fillId="15" borderId="263" xfId="0" applyNumberFormat="1" applyFont="1" applyFill="1" applyBorder="1" applyAlignment="1" applyProtection="1">
      <alignment horizontal="center" vertical="center"/>
      <protection locked="0"/>
    </xf>
    <xf numFmtId="0" fontId="11" fillId="0" borderId="81" xfId="0" applyFont="1" applyBorder="1" applyAlignment="1" applyProtection="1">
      <alignment vertical="center"/>
      <protection locked="0"/>
    </xf>
    <xf numFmtId="0" fontId="23" fillId="15" borderId="66" xfId="0" applyFont="1" applyFill="1" applyBorder="1" applyAlignment="1" applyProtection="1">
      <alignment horizontal="center" vertical="center"/>
      <protection locked="0"/>
    </xf>
    <xf numFmtId="0" fontId="11" fillId="0" borderId="71" xfId="0" applyFont="1" applyBorder="1" applyAlignment="1" applyProtection="1">
      <alignment vertical="center"/>
      <protection locked="0"/>
    </xf>
    <xf numFmtId="0" fontId="23" fillId="15" borderId="84" xfId="0" applyFont="1" applyFill="1" applyBorder="1" applyAlignment="1" applyProtection="1">
      <alignment horizontal="center" vertical="center"/>
      <protection locked="0"/>
    </xf>
    <xf numFmtId="0" fontId="22" fillId="10" borderId="86" xfId="0" applyFont="1" applyFill="1" applyBorder="1" applyAlignment="1">
      <alignment horizontal="left" vertical="center" indent="1"/>
    </xf>
    <xf numFmtId="0" fontId="11" fillId="0" borderId="87" xfId="0" applyFont="1" applyBorder="1" applyAlignment="1">
      <alignment horizontal="left" vertical="center" indent="1"/>
    </xf>
    <xf numFmtId="0" fontId="11" fillId="0" borderId="93" xfId="0" applyFont="1" applyBorder="1" applyAlignment="1">
      <alignment horizontal="left" vertical="center" indent="1"/>
    </xf>
    <xf numFmtId="0" fontId="11" fillId="0" borderId="94" xfId="0" applyFont="1" applyBorder="1" applyAlignment="1">
      <alignment horizontal="left" vertical="center" indent="1"/>
    </xf>
    <xf numFmtId="0" fontId="4" fillId="15" borderId="88" xfId="0" applyFont="1" applyFill="1" applyBorder="1" applyAlignment="1" applyProtection="1">
      <alignment horizontal="left" vertical="center"/>
      <protection locked="0"/>
    </xf>
    <xf numFmtId="0" fontId="11" fillId="0" borderId="89" xfId="0" applyFont="1" applyBorder="1" applyAlignment="1" applyProtection="1">
      <alignment vertical="center"/>
      <protection locked="0"/>
    </xf>
    <xf numFmtId="0" fontId="11" fillId="0" borderId="90" xfId="0" applyFont="1" applyBorder="1" applyAlignment="1" applyProtection="1">
      <alignment vertical="center"/>
      <protection locked="0"/>
    </xf>
    <xf numFmtId="0" fontId="11" fillId="0" borderId="97" xfId="0" applyFont="1" applyBorder="1" applyAlignment="1" applyProtection="1">
      <alignment vertical="center"/>
      <protection locked="0"/>
    </xf>
    <xf numFmtId="0" fontId="11" fillId="0" borderId="91" xfId="0" applyFont="1" applyBorder="1" applyAlignment="1" applyProtection="1">
      <alignment vertical="center"/>
      <protection locked="0"/>
    </xf>
    <xf numFmtId="0" fontId="11" fillId="0" borderId="98" xfId="0" applyFont="1" applyBorder="1" applyAlignment="1" applyProtection="1">
      <alignment vertical="center"/>
      <protection locked="0"/>
    </xf>
    <xf numFmtId="0" fontId="4" fillId="15" borderId="92" xfId="0" applyFont="1" applyFill="1" applyBorder="1" applyAlignment="1" applyProtection="1">
      <alignment horizontal="left" vertical="center"/>
      <protection locked="0"/>
    </xf>
    <xf numFmtId="0" fontId="11" fillId="0" borderId="99" xfId="0" applyFont="1" applyBorder="1" applyAlignment="1" applyProtection="1">
      <alignment vertical="center"/>
      <protection locked="0"/>
    </xf>
    <xf numFmtId="188" fontId="50" fillId="42" borderId="84" xfId="0" applyNumberFormat="1" applyFont="1" applyFill="1" applyBorder="1" applyAlignment="1" applyProtection="1">
      <alignment horizontal="left" vertical="center" indent="1"/>
      <protection locked="0"/>
    </xf>
    <xf numFmtId="0" fontId="11" fillId="0" borderId="68" xfId="0" applyFont="1" applyBorder="1" applyAlignment="1">
      <alignment horizontal="left" vertical="center" indent="1"/>
    </xf>
    <xf numFmtId="0" fontId="43" fillId="4" borderId="175" xfId="0" applyFont="1" applyFill="1" applyBorder="1" applyAlignment="1" applyProtection="1">
      <alignment vertical="center"/>
      <protection locked="0"/>
    </xf>
    <xf numFmtId="0" fontId="43" fillId="4" borderId="144" xfId="0" applyFont="1" applyFill="1" applyBorder="1" applyAlignment="1" applyProtection="1">
      <alignment vertical="center"/>
      <protection locked="0"/>
    </xf>
    <xf numFmtId="0" fontId="43" fillId="4" borderId="145" xfId="0" applyFont="1" applyFill="1" applyBorder="1" applyAlignment="1" applyProtection="1">
      <alignment vertical="center"/>
      <protection locked="0"/>
    </xf>
    <xf numFmtId="186" fontId="23" fillId="4" borderId="66" xfId="0" applyNumberFormat="1" applyFont="1" applyFill="1" applyBorder="1" applyAlignment="1" applyProtection="1">
      <alignment horizontal="center" vertical="center"/>
      <protection locked="0"/>
    </xf>
    <xf numFmtId="186" fontId="11" fillId="0" borderId="67" xfId="0" applyNumberFormat="1" applyFont="1" applyBorder="1" applyAlignment="1" applyProtection="1">
      <alignment vertical="center"/>
      <protection locked="0"/>
    </xf>
    <xf numFmtId="186" fontId="11" fillId="0" borderId="68" xfId="0" applyNumberFormat="1" applyFont="1" applyBorder="1" applyAlignment="1" applyProtection="1">
      <alignment vertical="center"/>
      <protection locked="0"/>
    </xf>
    <xf numFmtId="0" fontId="25" fillId="5" borderId="65" xfId="0" applyFont="1" applyFill="1" applyBorder="1" applyAlignment="1">
      <alignment horizontal="center" vertical="center"/>
    </xf>
    <xf numFmtId="0" fontId="6" fillId="4" borderId="86"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90" xfId="0" applyFont="1" applyFill="1" applyBorder="1" applyAlignment="1">
      <alignment horizontal="center" vertical="center" wrapText="1"/>
    </xf>
    <xf numFmtId="0" fontId="6" fillId="4" borderId="157" xfId="0" applyFont="1" applyFill="1" applyBorder="1" applyAlignment="1">
      <alignment horizontal="center" vertical="center" wrapText="1"/>
    </xf>
    <xf numFmtId="0" fontId="6" fillId="4" borderId="114" xfId="0" applyFont="1" applyFill="1" applyBorder="1" applyAlignment="1">
      <alignment horizontal="center" vertical="center" wrapText="1"/>
    </xf>
    <xf numFmtId="0" fontId="6" fillId="4" borderId="173" xfId="0" applyFont="1" applyFill="1" applyBorder="1" applyAlignment="1">
      <alignment horizontal="center" vertical="center" wrapText="1"/>
    </xf>
    <xf numFmtId="0" fontId="6" fillId="4" borderId="31" xfId="0" applyFont="1" applyFill="1" applyBorder="1" applyAlignment="1">
      <alignment horizontal="left" vertical="center" wrapText="1"/>
    </xf>
    <xf numFmtId="0" fontId="14" fillId="33" borderId="26" xfId="0" applyFont="1" applyFill="1" applyBorder="1" applyAlignment="1">
      <alignment horizontal="center" vertical="center"/>
    </xf>
    <xf numFmtId="0" fontId="11" fillId="34" borderId="29" xfId="0" applyFont="1" applyFill="1" applyBorder="1" applyAlignment="1">
      <alignment vertical="center"/>
    </xf>
    <xf numFmtId="49" fontId="15" fillId="4" borderId="193" xfId="0" applyNumberFormat="1" applyFont="1" applyFill="1" applyBorder="1" applyAlignment="1" applyProtection="1">
      <alignment horizontal="center" vertical="center"/>
      <protection locked="0"/>
    </xf>
    <xf numFmtId="49" fontId="23" fillId="4" borderId="206" xfId="0" applyNumberFormat="1" applyFont="1" applyFill="1" applyBorder="1" applyAlignment="1" applyProtection="1">
      <alignment horizontal="center" vertical="center"/>
      <protection locked="0"/>
    </xf>
    <xf numFmtId="49" fontId="23" fillId="4" borderId="185" xfId="0" applyNumberFormat="1" applyFont="1" applyFill="1" applyBorder="1" applyAlignment="1" applyProtection="1">
      <alignment horizontal="center" vertical="center"/>
      <protection locked="0"/>
    </xf>
    <xf numFmtId="49" fontId="23" fillId="4" borderId="207" xfId="0" applyNumberFormat="1" applyFont="1" applyFill="1" applyBorder="1" applyAlignment="1" applyProtection="1">
      <alignment horizontal="center" vertical="center"/>
      <protection locked="0"/>
    </xf>
    <xf numFmtId="0" fontId="87" fillId="0" borderId="206" xfId="0" applyFont="1" applyBorder="1" applyAlignment="1" applyProtection="1">
      <alignment horizontal="center" vertical="center"/>
      <protection locked="0"/>
    </xf>
    <xf numFmtId="0" fontId="87" fillId="0" borderId="185" xfId="0" applyFont="1" applyBorder="1" applyAlignment="1" applyProtection="1">
      <alignment horizontal="center" vertical="center"/>
      <protection locked="0"/>
    </xf>
    <xf numFmtId="0" fontId="87" fillId="0" borderId="207" xfId="0" applyFont="1" applyBorder="1" applyAlignment="1" applyProtection="1">
      <alignment horizontal="center" vertical="center"/>
      <protection locked="0"/>
    </xf>
    <xf numFmtId="0" fontId="6" fillId="4" borderId="39" xfId="0" applyFont="1" applyFill="1" applyBorder="1" applyAlignment="1">
      <alignment vertical="center" wrapText="1"/>
    </xf>
    <xf numFmtId="0" fontId="6" fillId="4" borderId="44" xfId="0" applyFont="1" applyFill="1" applyBorder="1" applyAlignment="1">
      <alignment vertical="center" wrapText="1"/>
    </xf>
    <xf numFmtId="0" fontId="11" fillId="0" borderId="23" xfId="0" applyFont="1" applyBorder="1" applyAlignment="1">
      <alignment vertical="center"/>
    </xf>
    <xf numFmtId="0" fontId="6" fillId="4" borderId="46" xfId="0" applyFont="1" applyFill="1" applyBorder="1" applyAlignment="1">
      <alignment vertical="center" wrapText="1"/>
    </xf>
    <xf numFmtId="0" fontId="11" fillId="0" borderId="47" xfId="0" applyFont="1" applyBorder="1" applyAlignment="1">
      <alignment vertical="center"/>
    </xf>
    <xf numFmtId="0" fontId="11" fillId="0" borderId="48" xfId="0" applyFont="1" applyBorder="1" applyAlignment="1">
      <alignment vertical="center"/>
    </xf>
    <xf numFmtId="0" fontId="18" fillId="4" borderId="49" xfId="0" applyFont="1" applyFill="1" applyBorder="1" applyAlignment="1">
      <alignment horizontal="center" vertical="center"/>
    </xf>
    <xf numFmtId="0" fontId="11" fillId="0" borderId="50" xfId="0" applyFont="1" applyBorder="1" applyAlignment="1">
      <alignment vertical="center"/>
    </xf>
    <xf numFmtId="0" fontId="11" fillId="0" borderId="51" xfId="0" applyFont="1" applyBorder="1" applyAlignment="1">
      <alignment vertical="center"/>
    </xf>
    <xf numFmtId="49" fontId="23" fillId="4" borderId="208" xfId="0" applyNumberFormat="1" applyFont="1" applyFill="1" applyBorder="1" applyAlignment="1" applyProtection="1">
      <alignment horizontal="center" vertical="center"/>
      <protection locked="0"/>
    </xf>
    <xf numFmtId="49" fontId="23" fillId="4" borderId="209" xfId="0" applyNumberFormat="1" applyFont="1" applyFill="1" applyBorder="1" applyAlignment="1" applyProtection="1">
      <alignment horizontal="center" vertical="center"/>
      <protection locked="0"/>
    </xf>
    <xf numFmtId="49" fontId="23" fillId="4" borderId="210" xfId="0" applyNumberFormat="1" applyFont="1" applyFill="1" applyBorder="1" applyAlignment="1" applyProtection="1">
      <alignment horizontal="center" vertical="center"/>
      <protection locked="0"/>
    </xf>
    <xf numFmtId="0" fontId="11" fillId="0" borderId="84" xfId="0" applyFont="1" applyBorder="1" applyAlignment="1">
      <alignment horizontal="left" vertical="center" indent="1"/>
    </xf>
    <xf numFmtId="0" fontId="23" fillId="4" borderId="60" xfId="0" applyFont="1" applyFill="1" applyBorder="1" applyAlignment="1" applyProtection="1">
      <alignment horizontal="center" vertical="center"/>
      <protection locked="0"/>
    </xf>
    <xf numFmtId="0" fontId="23" fillId="4" borderId="200" xfId="0" applyFont="1" applyFill="1" applyBorder="1" applyAlignment="1" applyProtection="1">
      <alignment horizontal="center" vertical="center"/>
      <protection locked="0"/>
    </xf>
    <xf numFmtId="0" fontId="11" fillId="0" borderId="201" xfId="0" applyFont="1" applyBorder="1" applyAlignment="1" applyProtection="1">
      <alignment vertical="center"/>
      <protection locked="0"/>
    </xf>
    <xf numFmtId="0" fontId="18" fillId="4" borderId="21" xfId="0" applyFont="1" applyFill="1" applyBorder="1" applyAlignment="1">
      <alignment horizontal="center" vertical="center"/>
    </xf>
    <xf numFmtId="0" fontId="96" fillId="4" borderId="14" xfId="0" applyFont="1" applyFill="1" applyBorder="1" applyAlignment="1">
      <alignment horizontal="center" vertical="center"/>
    </xf>
    <xf numFmtId="0" fontId="97" fillId="0" borderId="15" xfId="0" applyFont="1" applyBorder="1" applyAlignment="1">
      <alignment vertical="center"/>
    </xf>
    <xf numFmtId="0" fontId="97" fillId="0" borderId="16" xfId="0" applyFont="1" applyBorder="1" applyAlignment="1">
      <alignment vertical="center"/>
    </xf>
    <xf numFmtId="0" fontId="6" fillId="4" borderId="21" xfId="0" applyFont="1" applyFill="1" applyBorder="1" applyAlignment="1">
      <alignment horizontal="center" vertical="center"/>
    </xf>
    <xf numFmtId="0" fontId="11" fillId="0" borderId="91" xfId="0" applyFont="1" applyBorder="1" applyAlignment="1">
      <alignment horizontal="left" vertical="center" indent="1"/>
    </xf>
    <xf numFmtId="0" fontId="11" fillId="0" borderId="103" xfId="0" applyFont="1" applyBorder="1" applyAlignment="1">
      <alignment horizontal="left" vertical="center" indent="1"/>
    </xf>
    <xf numFmtId="0" fontId="45" fillId="4" borderId="262" xfId="0" applyFont="1" applyFill="1" applyBorder="1" applyAlignment="1">
      <alignment horizontal="center" vertical="center" wrapText="1"/>
    </xf>
    <xf numFmtId="0" fontId="11" fillId="0" borderId="214" xfId="0" applyFont="1" applyBorder="1" applyAlignment="1">
      <alignment vertical="center"/>
    </xf>
    <xf numFmtId="49" fontId="23" fillId="4" borderId="62" xfId="0" applyNumberFormat="1" applyFont="1" applyFill="1" applyBorder="1" applyAlignment="1" applyProtection="1">
      <alignment horizontal="center" vertical="center"/>
      <protection locked="0"/>
    </xf>
    <xf numFmtId="0" fontId="103" fillId="4" borderId="15" xfId="0" applyFont="1" applyFill="1" applyBorder="1" applyAlignment="1">
      <alignment horizontal="left"/>
    </xf>
    <xf numFmtId="0" fontId="97" fillId="0" borderId="80" xfId="0" applyFont="1" applyBorder="1" applyAlignment="1">
      <alignment vertical="center"/>
    </xf>
    <xf numFmtId="49" fontId="87" fillId="4" borderId="203" xfId="0" applyNumberFormat="1" applyFont="1" applyFill="1" applyBorder="1" applyAlignment="1" applyProtection="1">
      <alignment horizontal="center" vertical="center"/>
      <protection locked="0"/>
    </xf>
    <xf numFmtId="49" fontId="87" fillId="4" borderId="204" xfId="0" applyNumberFormat="1" applyFont="1" applyFill="1" applyBorder="1" applyAlignment="1" applyProtection="1">
      <alignment horizontal="center" vertical="center"/>
      <protection locked="0"/>
    </xf>
    <xf numFmtId="49" fontId="87" fillId="4" borderId="205" xfId="0" applyNumberFormat="1" applyFont="1" applyFill="1" applyBorder="1" applyAlignment="1" applyProtection="1">
      <alignment horizontal="center" vertical="center"/>
      <protection locked="0"/>
    </xf>
    <xf numFmtId="0" fontId="22" fillId="10" borderId="180" xfId="0" applyFont="1" applyFill="1" applyBorder="1" applyAlignment="1">
      <alignment horizontal="left" vertical="center" indent="1"/>
    </xf>
    <xf numFmtId="0" fontId="22" fillId="10" borderId="196" xfId="0" applyFont="1" applyFill="1" applyBorder="1" applyAlignment="1">
      <alignment horizontal="left" vertical="center" indent="1"/>
    </xf>
    <xf numFmtId="0" fontId="4" fillId="15" borderId="193" xfId="0" applyFont="1" applyFill="1" applyBorder="1" applyAlignment="1" applyProtection="1">
      <alignment horizontal="left" vertical="center"/>
      <protection locked="0"/>
    </xf>
    <xf numFmtId="0" fontId="4" fillId="15" borderId="194" xfId="0" applyFont="1" applyFill="1" applyBorder="1" applyAlignment="1" applyProtection="1">
      <alignment horizontal="left" vertical="center"/>
      <protection locked="0"/>
    </xf>
    <xf numFmtId="0" fontId="4" fillId="15" borderId="195" xfId="0" applyFont="1" applyFill="1" applyBorder="1" applyAlignment="1" applyProtection="1">
      <alignment horizontal="left" vertical="center"/>
      <protection locked="0"/>
    </xf>
    <xf numFmtId="0" fontId="22" fillId="10" borderId="60" xfId="0" applyFont="1" applyFill="1" applyBorder="1" applyAlignment="1">
      <alignment horizontal="left" vertical="center" wrapText="1" indent="1"/>
    </xf>
    <xf numFmtId="0" fontId="41" fillId="4" borderId="76" xfId="0" applyFont="1" applyFill="1" applyBorder="1" applyAlignment="1" applyProtection="1">
      <alignment horizontal="center" vertical="center"/>
      <protection locked="0"/>
    </xf>
    <xf numFmtId="42" fontId="23" fillId="4" borderId="26" xfId="0" applyNumberFormat="1" applyFont="1" applyFill="1" applyBorder="1" applyAlignment="1" applyProtection="1">
      <alignment horizontal="center" vertical="center"/>
      <protection locked="0"/>
    </xf>
    <xf numFmtId="0" fontId="11" fillId="0" borderId="29" xfId="0" applyFont="1" applyBorder="1" applyAlignment="1" applyProtection="1">
      <alignment vertical="center"/>
      <protection locked="0"/>
    </xf>
    <xf numFmtId="0" fontId="11" fillId="0" borderId="30" xfId="0" applyFont="1" applyBorder="1" applyAlignment="1" applyProtection="1">
      <alignment vertical="center"/>
      <protection locked="0"/>
    </xf>
    <xf numFmtId="0" fontId="31" fillId="14" borderId="114" xfId="0" applyFont="1" applyFill="1" applyBorder="1" applyAlignment="1">
      <alignment horizontal="left" vertical="center" wrapText="1" indent="1"/>
    </xf>
    <xf numFmtId="0" fontId="11" fillId="0" borderId="114" xfId="0" applyFont="1" applyBorder="1" applyAlignment="1">
      <alignment horizontal="left" vertical="center" indent="1"/>
    </xf>
    <xf numFmtId="0" fontId="22" fillId="40" borderId="193" xfId="0" applyFont="1" applyFill="1" applyBorder="1" applyAlignment="1">
      <alignment horizontal="left" vertical="center"/>
    </xf>
    <xf numFmtId="0" fontId="22" fillId="40" borderId="194" xfId="0" applyFont="1" applyFill="1" applyBorder="1" applyAlignment="1">
      <alignment horizontal="left" vertical="center"/>
    </xf>
    <xf numFmtId="0" fontId="22" fillId="40" borderId="195" xfId="0" applyFont="1" applyFill="1" applyBorder="1" applyAlignment="1">
      <alignment horizontal="left" vertical="center"/>
    </xf>
    <xf numFmtId="0" fontId="41" fillId="4" borderId="193" xfId="0" applyFont="1" applyFill="1" applyBorder="1" applyAlignment="1" applyProtection="1">
      <alignment horizontal="center" vertical="center"/>
      <protection locked="0"/>
    </xf>
    <xf numFmtId="0" fontId="41" fillId="4" borderId="195" xfId="0" applyFont="1" applyFill="1" applyBorder="1" applyAlignment="1" applyProtection="1">
      <alignment horizontal="center" vertical="center"/>
      <protection locked="0"/>
    </xf>
    <xf numFmtId="0" fontId="31" fillId="14" borderId="284" xfId="0" applyFont="1" applyFill="1" applyBorder="1" applyAlignment="1">
      <alignment horizontal="left" vertical="center" wrapText="1" indent="2"/>
    </xf>
    <xf numFmtId="0" fontId="11" fillId="0" borderId="285" xfId="0" applyFont="1" applyBorder="1" applyAlignment="1">
      <alignment horizontal="left" vertical="center" indent="2"/>
    </xf>
    <xf numFmtId="0" fontId="11" fillId="0" borderId="286" xfId="0" applyFont="1" applyBorder="1" applyAlignment="1">
      <alignment horizontal="left" vertical="center" indent="2"/>
    </xf>
    <xf numFmtId="0" fontId="31" fillId="14" borderId="289" xfId="0" applyFont="1" applyFill="1" applyBorder="1" applyAlignment="1">
      <alignment horizontal="left" vertical="center" wrapText="1" indent="2"/>
    </xf>
    <xf numFmtId="0" fontId="11" fillId="0" borderId="106" xfId="0" applyFont="1" applyBorder="1" applyAlignment="1">
      <alignment horizontal="left" vertical="center" indent="2"/>
    </xf>
    <xf numFmtId="0" fontId="11" fillId="0" borderId="290" xfId="0" applyFont="1" applyBorder="1" applyAlignment="1">
      <alignment horizontal="left" vertical="center" indent="2"/>
    </xf>
    <xf numFmtId="0" fontId="40" fillId="21" borderId="62" xfId="0" applyFont="1" applyFill="1" applyBorder="1" applyAlignment="1">
      <alignment horizontal="center" vertical="center"/>
    </xf>
    <xf numFmtId="0" fontId="11" fillId="0" borderId="134" xfId="0" applyFont="1" applyBorder="1" applyAlignment="1">
      <alignment horizontal="center" vertical="center"/>
    </xf>
    <xf numFmtId="49" fontId="14" fillId="4" borderId="134" xfId="0" applyNumberFormat="1" applyFont="1" applyFill="1" applyBorder="1" applyAlignment="1" applyProtection="1">
      <alignment horizontal="center" vertical="center"/>
      <protection locked="0"/>
    </xf>
    <xf numFmtId="49" fontId="14" fillId="4" borderId="64" xfId="0" applyNumberFormat="1" applyFont="1" applyFill="1" applyBorder="1" applyAlignment="1" applyProtection="1">
      <alignment horizontal="center" vertical="center"/>
      <protection locked="0"/>
    </xf>
    <xf numFmtId="0" fontId="37" fillId="14" borderId="291" xfId="0" applyFont="1" applyFill="1" applyBorder="1" applyAlignment="1">
      <alignment vertical="center" wrapText="1"/>
    </xf>
    <xf numFmtId="0" fontId="37" fillId="14" borderId="114" xfId="0" applyFont="1" applyFill="1" applyBorder="1" applyAlignment="1">
      <alignment vertical="center" wrapText="1"/>
    </xf>
    <xf numFmtId="0" fontId="31" fillId="14" borderId="296" xfId="0" applyFont="1" applyFill="1" applyBorder="1" applyAlignment="1">
      <alignment horizontal="center" vertical="center" wrapText="1"/>
    </xf>
    <xf numFmtId="0" fontId="31" fillId="14" borderId="287" xfId="0" applyFont="1" applyFill="1" applyBorder="1" applyAlignment="1">
      <alignment horizontal="center" vertical="center" wrapText="1"/>
    </xf>
    <xf numFmtId="0" fontId="31" fillId="14" borderId="288" xfId="0" applyFont="1" applyFill="1" applyBorder="1" applyAlignment="1">
      <alignment horizontal="center" vertical="center" wrapText="1"/>
    </xf>
    <xf numFmtId="49" fontId="47" fillId="4" borderId="26"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53" fillId="4" borderId="44" xfId="0" applyFont="1" applyFill="1" applyBorder="1" applyAlignment="1">
      <alignment horizontal="left" vertical="center" wrapText="1"/>
    </xf>
    <xf numFmtId="42" fontId="4" fillId="35" borderId="86" xfId="0" applyNumberFormat="1" applyFont="1" applyFill="1" applyBorder="1" applyAlignment="1">
      <alignment horizontal="center" vertical="center"/>
    </xf>
    <xf numFmtId="42" fontId="4" fillId="35" borderId="90" xfId="0" applyNumberFormat="1" applyFont="1" applyFill="1" applyBorder="1" applyAlignment="1">
      <alignment horizontal="center" vertical="center"/>
    </xf>
    <xf numFmtId="0" fontId="4" fillId="0" borderId="26"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3" borderId="60" xfId="0" applyFont="1" applyFill="1" applyBorder="1" applyAlignment="1">
      <alignment horizontal="center" vertical="center" shrinkToFit="1"/>
    </xf>
    <xf numFmtId="0" fontId="4" fillId="3" borderId="183" xfId="0" applyFont="1" applyFill="1" applyBorder="1" applyAlignment="1">
      <alignment horizontal="center" vertical="center" shrinkToFit="1"/>
    </xf>
    <xf numFmtId="0" fontId="4" fillId="4" borderId="86" xfId="0" applyFont="1" applyFill="1" applyBorder="1" applyAlignment="1">
      <alignment horizontal="left" vertical="top" wrapText="1"/>
    </xf>
    <xf numFmtId="0" fontId="4" fillId="4" borderId="92" xfId="0" applyFont="1" applyFill="1" applyBorder="1" applyAlignment="1">
      <alignment horizontal="left" vertical="top" wrapText="1"/>
    </xf>
    <xf numFmtId="0" fontId="4" fillId="4" borderId="90" xfId="0" applyFont="1" applyFill="1" applyBorder="1" applyAlignment="1">
      <alignment horizontal="left" vertical="top" wrapText="1"/>
    </xf>
    <xf numFmtId="0" fontId="4" fillId="4" borderId="157" xfId="0" applyFont="1" applyFill="1" applyBorder="1" applyAlignment="1">
      <alignment horizontal="left" vertical="top" wrapText="1"/>
    </xf>
    <xf numFmtId="0" fontId="4" fillId="4" borderId="114" xfId="0" applyFont="1" applyFill="1" applyBorder="1" applyAlignment="1">
      <alignment horizontal="left" vertical="top" wrapText="1"/>
    </xf>
    <xf numFmtId="0" fontId="4" fillId="4" borderId="173" xfId="0" applyFont="1" applyFill="1" applyBorder="1" applyAlignment="1">
      <alignment horizontal="left" vertical="top" wrapText="1"/>
    </xf>
    <xf numFmtId="0" fontId="4" fillId="4" borderId="176" xfId="0" applyFont="1" applyFill="1" applyBorder="1" applyAlignment="1">
      <alignment horizontal="left" vertical="top" wrapText="1"/>
    </xf>
    <xf numFmtId="0" fontId="4" fillId="4" borderId="144" xfId="0" applyFont="1" applyFill="1" applyBorder="1" applyAlignment="1">
      <alignment horizontal="left" vertical="top" wrapText="1"/>
    </xf>
    <xf numFmtId="0" fontId="4" fillId="4" borderId="97" xfId="0" applyFont="1" applyFill="1" applyBorder="1" applyAlignment="1">
      <alignment horizontal="left" vertical="top" wrapText="1"/>
    </xf>
    <xf numFmtId="0" fontId="4" fillId="4" borderId="174" xfId="0" applyFont="1" applyFill="1" applyBorder="1" applyAlignment="1">
      <alignment horizontal="center" vertical="center"/>
    </xf>
    <xf numFmtId="0" fontId="4" fillId="4" borderId="177" xfId="0" applyFont="1" applyFill="1" applyBorder="1" applyAlignment="1">
      <alignment horizontal="center" vertical="center"/>
    </xf>
    <xf numFmtId="0" fontId="4" fillId="3" borderId="60" xfId="0" applyFont="1" applyFill="1" applyBorder="1" applyAlignment="1">
      <alignment horizontal="center" vertical="center"/>
    </xf>
    <xf numFmtId="0" fontId="4" fillId="3" borderId="84" xfId="0" applyFont="1" applyFill="1" applyBorder="1" applyAlignment="1">
      <alignment horizontal="center" vertical="center"/>
    </xf>
    <xf numFmtId="42" fontId="4" fillId="15" borderId="257" xfId="0" applyNumberFormat="1" applyFont="1" applyFill="1" applyBorder="1" applyAlignment="1">
      <alignment horizontal="center" vertical="center"/>
    </xf>
    <xf numFmtId="42" fontId="4" fillId="15" borderId="258" xfId="0" applyNumberFormat="1" applyFont="1" applyFill="1" applyBorder="1" applyAlignment="1">
      <alignment horizontal="center" vertical="center"/>
    </xf>
    <xf numFmtId="9" fontId="4" fillId="4" borderId="218" xfId="0" applyNumberFormat="1" applyFont="1" applyFill="1" applyBorder="1" applyAlignment="1">
      <alignment horizontal="center" vertical="center"/>
    </xf>
    <xf numFmtId="9" fontId="4" fillId="4" borderId="259" xfId="0" applyNumberFormat="1" applyFont="1" applyFill="1" applyBorder="1" applyAlignment="1">
      <alignment horizontal="center" vertical="center"/>
    </xf>
    <xf numFmtId="0" fontId="9" fillId="4" borderId="221" xfId="0" applyFont="1" applyFill="1" applyBorder="1" applyAlignment="1">
      <alignment horizontal="center" vertical="center"/>
    </xf>
    <xf numFmtId="0" fontId="9" fillId="4" borderId="247" xfId="0" applyFont="1" applyFill="1" applyBorder="1" applyAlignment="1">
      <alignment horizontal="center" vertical="center"/>
    </xf>
    <xf numFmtId="0" fontId="4" fillId="3" borderId="71" xfId="0" applyFont="1" applyFill="1" applyBorder="1" applyAlignment="1">
      <alignment horizontal="center" vertical="center"/>
    </xf>
    <xf numFmtId="0" fontId="22" fillId="0" borderId="244" xfId="0" applyFont="1" applyBorder="1" applyAlignment="1">
      <alignment horizontal="center"/>
    </xf>
    <xf numFmtId="0" fontId="4" fillId="0" borderId="193" xfId="0" applyFont="1" applyBorder="1" applyAlignment="1">
      <alignment horizontal="center" vertical="center" shrinkToFit="1"/>
    </xf>
    <xf numFmtId="0" fontId="4" fillId="0" borderId="244" xfId="0" applyFont="1" applyBorder="1" applyAlignment="1">
      <alignment horizontal="center" vertical="center" shrinkToFit="1"/>
    </xf>
    <xf numFmtId="0" fontId="4" fillId="0" borderId="247" xfId="0" applyFont="1" applyBorder="1" applyAlignment="1">
      <alignment horizontal="center" vertical="center" shrinkToFit="1"/>
    </xf>
    <xf numFmtId="0" fontId="4" fillId="3" borderId="86" xfId="0" applyFont="1" applyFill="1" applyBorder="1" applyAlignment="1">
      <alignment horizontal="center" vertical="center"/>
    </xf>
    <xf numFmtId="0" fontId="4" fillId="3" borderId="165" xfId="0" applyFont="1" applyFill="1" applyBorder="1" applyAlignment="1">
      <alignment horizontal="center" vertical="center"/>
    </xf>
    <xf numFmtId="42" fontId="4" fillId="35" borderId="60" xfId="0" applyNumberFormat="1" applyFont="1" applyFill="1" applyBorder="1" applyAlignment="1">
      <alignment horizontal="center" vertical="center"/>
    </xf>
    <xf numFmtId="42" fontId="4" fillId="35" borderId="71" xfId="0" applyNumberFormat="1" applyFont="1" applyFill="1" applyBorder="1" applyAlignment="1">
      <alignment horizontal="center" vertical="center"/>
    </xf>
  </cellXfs>
  <cellStyles count="3">
    <cellStyle name="ハイパーリンク" xfId="2" builtinId="8"/>
    <cellStyle name="桁区切り" xfId="1" builtinId="6"/>
    <cellStyle name="標準" xfId="0" builtinId="0"/>
  </cellStyles>
  <dxfs count="259">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dxf>
    <dxf>
      <font>
        <b/>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auto="1"/>
      </font>
      <fill>
        <patternFill>
          <fgColor theme="0" tint="-0.499984740745262"/>
          <bgColor theme="0" tint="-0.499984740745262"/>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ont>
        <b/>
        <i val="0"/>
        <color auto="1"/>
      </font>
      <fill>
        <patternFill patternType="none">
          <bgColor auto="1"/>
        </patternFill>
      </fill>
    </dxf>
    <dxf>
      <font>
        <b/>
        <i val="0"/>
        <color auto="1"/>
      </font>
      <numFmt numFmtId="6" formatCode="#,##0;[Red]\-#,##0"/>
      <fill>
        <patternFill patternType="none">
          <bgColor auto="1"/>
        </patternFill>
      </fill>
    </dxf>
    <dxf>
      <font>
        <b/>
        <i val="0"/>
        <color auto="1"/>
      </font>
      <fill>
        <patternFill patternType="none">
          <bgColor auto="1"/>
        </patternFill>
      </fill>
    </dxf>
    <dxf>
      <fill>
        <patternFill>
          <fgColor rgb="FFFFFFCC"/>
          <bgColor rgb="FFFFFFCC"/>
        </patternFill>
      </fill>
      <border>
        <vertical/>
        <horizontal/>
      </border>
    </dxf>
    <dxf>
      <font>
        <b/>
      </font>
      <fill>
        <patternFill patternType="none"/>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rgb="FFFFFFCC"/>
          <bgColor rgb="FFFFFFCC"/>
        </patternFill>
      </fill>
      <border>
        <vertical/>
        <horizontal/>
      </border>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border>
        <left style="thin">
          <color theme="0"/>
        </left>
        <right style="thin">
          <color theme="0"/>
        </right>
        <top style="thin">
          <color theme="0"/>
        </top>
        <bottom style="thin">
          <color theme="0"/>
        </bottom>
      </border>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border>
        <left style="thin">
          <color theme="0"/>
        </left>
        <right style="thin">
          <color theme="0"/>
        </right>
        <top style="thin">
          <color theme="0"/>
        </top>
        <bottom style="thin">
          <color theme="0"/>
        </bottom>
      </border>
    </dxf>
    <dxf>
      <font>
        <color theme="0"/>
      </font>
      <fill>
        <patternFill patternType="solid">
          <fgColor theme="0"/>
          <bgColor theme="0"/>
        </patternFill>
      </fill>
    </dxf>
    <dxf>
      <font>
        <color rgb="FFBFBFBF"/>
      </font>
      <fill>
        <patternFill patternType="solid">
          <fgColor rgb="FFFFFFFF"/>
          <bgColor rgb="FFFFFFFF"/>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b/>
        <i val="0"/>
        <color auto="1"/>
      </font>
      <fill>
        <patternFill>
          <bgColor theme="0"/>
        </patternFill>
      </fill>
    </dxf>
    <dxf>
      <font>
        <color theme="0"/>
      </font>
      <fill>
        <patternFill patternType="solid">
          <fgColor theme="0"/>
          <bgColor theme="0"/>
        </patternFill>
      </fill>
    </dxf>
    <dxf>
      <font>
        <color theme="0"/>
      </font>
      <fill>
        <patternFill patternType="solid">
          <fgColor theme="0"/>
          <bgColor theme="0"/>
        </patternFill>
      </fill>
    </dxf>
    <dxf>
      <numFmt numFmtId="189" formatCode="0_);\(0\)"/>
      <fill>
        <patternFill patternType="solid">
          <fgColor rgb="FFFF0000"/>
          <bgColor rgb="FFFF0000"/>
        </patternFill>
      </fill>
    </dxf>
    <dxf>
      <font>
        <color rgb="FF44546A"/>
      </font>
      <fill>
        <patternFill patternType="solid">
          <fgColor rgb="FFBDD6EE"/>
          <bgColor rgb="FFBDD6EE"/>
        </patternFill>
      </fill>
    </dxf>
    <dxf>
      <font>
        <color rgb="FFBFBFBF"/>
      </font>
      <fill>
        <patternFill patternType="solid">
          <fgColor theme="0"/>
          <bgColor theme="0"/>
        </patternFill>
      </fill>
    </dxf>
    <dxf>
      <font>
        <b/>
        <i val="0"/>
        <color rgb="FFFF0000"/>
      </font>
    </dxf>
    <dxf>
      <font>
        <b/>
        <i val="0"/>
        <color theme="0"/>
      </font>
      <fill>
        <patternFill>
          <bgColor rgb="FF00B050"/>
        </patternFill>
      </fill>
    </dxf>
    <dxf>
      <font>
        <b/>
        <color rgb="FF00B050"/>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color rgb="FFBFBFBF"/>
      </font>
      <fill>
        <patternFill patternType="none"/>
      </fill>
    </dxf>
    <dxf>
      <font>
        <color theme="0"/>
      </font>
      <fill>
        <patternFill patternType="solid">
          <fgColor theme="0"/>
          <bgColor theme="0"/>
        </patternFill>
      </fill>
    </dxf>
    <dxf>
      <font>
        <color theme="1"/>
      </font>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numFmt numFmtId="33" formatCode="_ * #,##0_ ;_ * \-#,##0_ ;_ * &quot;-&quot;_ ;_ @_ "/>
      <fill>
        <patternFill patternType="solid">
          <fgColor theme="0"/>
          <bgColor theme="0"/>
        </patternFill>
      </fill>
    </dxf>
    <dxf>
      <numFmt numFmtId="33" formatCode="_ * #,##0_ ;_ * \-#,##0_ ;_ * &quot;-&quot;_ ;_ @_ "/>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bgColor rgb="FFCCFFCC"/>
        </patternFill>
      </fill>
    </dxf>
    <dxf>
      <fill>
        <patternFill>
          <bgColor rgb="FFFF0000"/>
        </patternFill>
      </fill>
    </dxf>
    <dxf>
      <font>
        <b/>
        <i val="0"/>
        <color rgb="FF757070"/>
      </font>
      <numFmt numFmtId="190" formatCode=";;;&quot;（選択してください）&quot;"/>
      <fill>
        <patternFill>
          <bgColor rgb="FFFFFFCC"/>
        </patternFill>
      </fill>
    </dxf>
    <dxf>
      <font>
        <color rgb="FF757070"/>
      </font>
      <numFmt numFmtId="192" formatCode=";;;&quot;太郎&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ill>
        <patternFill patternType="solid">
          <fgColor theme="0"/>
          <bgColor theme="0"/>
        </patternFill>
      </fill>
    </dxf>
    <dxf>
      <font>
        <b/>
        <color rgb="FF00B050"/>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b/>
        <color rgb="FF00B050"/>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b/>
        <i val="0"/>
        <color theme="0"/>
      </font>
      <fill>
        <patternFill>
          <bgColor rgb="FF00B050"/>
        </patternFill>
      </fill>
    </dxf>
    <dxf>
      <font>
        <color rgb="FFCCFFFF"/>
      </font>
      <fill>
        <patternFill patternType="solid">
          <fgColor rgb="FFCCFFFF"/>
          <bgColor rgb="FFCCFFFF"/>
        </patternFill>
      </fill>
    </dxf>
    <dxf>
      <font>
        <color rgb="FFCCFFFF"/>
      </font>
      <fill>
        <patternFill patternType="solid">
          <fgColor rgb="FFCCFFFF"/>
          <bgColor rgb="FFCCFFFF"/>
        </patternFill>
      </fill>
    </dxf>
    <dxf>
      <font>
        <color rgb="FF44546A"/>
      </font>
      <fill>
        <patternFill patternType="none"/>
      </fill>
      <border>
        <left style="thin">
          <color rgb="FFD6DCE4"/>
        </left>
        <right style="thin">
          <color rgb="FFD6DCE4"/>
        </right>
      </border>
    </dxf>
    <dxf>
      <fill>
        <patternFill patternType="solid">
          <fgColor rgb="FFFFFFCC"/>
          <bgColor rgb="FFFFFFCC"/>
        </patternFill>
      </fill>
    </dxf>
    <dxf>
      <fill>
        <patternFill patternType="solid">
          <fgColor theme="0"/>
          <bgColor theme="0"/>
        </patternFill>
      </fill>
    </dxf>
    <dxf>
      <font>
        <b/>
        <color rgb="FF0070C0"/>
      </font>
      <fill>
        <patternFill patternType="solid">
          <fgColor theme="0"/>
          <bgColor theme="0"/>
        </patternFill>
      </fill>
    </dxf>
    <dxf>
      <font>
        <b/>
        <color rgb="FF00B050"/>
      </font>
      <fill>
        <patternFill patternType="solid">
          <fgColor theme="0"/>
          <bgColor theme="0"/>
        </patternFill>
      </fill>
    </dxf>
    <dxf>
      <font>
        <b/>
        <color rgb="FF757070"/>
      </font>
      <numFmt numFmtId="190" formatCode=";;;&quot;（選択してください）&quot;"/>
      <fill>
        <patternFill patternType="solid">
          <fgColor rgb="FFFFFFCC"/>
          <bgColor rgb="FFFFFFCC"/>
        </patternFill>
      </fill>
    </dxf>
    <dxf>
      <font>
        <b/>
        <color rgb="FFFF6600"/>
      </font>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rgb="FFFFFFCC"/>
          <bgColor rgb="FFFFFFCC"/>
        </patternFill>
      </fill>
    </dxf>
    <dxf>
      <font>
        <color rgb="FF757070"/>
      </font>
      <fill>
        <patternFill patternType="solid">
          <fgColor rgb="FF757070"/>
          <bgColor rgb="FF757070"/>
        </patternFill>
      </fill>
    </dxf>
    <dxf>
      <fill>
        <patternFill patternType="solid">
          <fgColor theme="0"/>
          <bgColor theme="0"/>
        </patternFill>
      </fill>
    </dxf>
    <dxf>
      <font>
        <color rgb="FFAEABAB"/>
      </font>
      <numFmt numFmtId="194" formatCode=";;;&quot;自社の事業概要を100文字以上、255文字以内でご入力ください&quot;"/>
      <fill>
        <patternFill patternType="solid">
          <fgColor rgb="FFFFFFCC"/>
          <bgColor rgb="FFFFFFCC"/>
        </patternFill>
      </fill>
    </dxf>
    <dxf>
      <font>
        <b/>
        <color theme="0"/>
      </font>
      <fill>
        <patternFill patternType="solid">
          <fgColor rgb="FF00B050"/>
          <bgColor rgb="FF00B050"/>
        </patternFill>
      </fill>
    </dxf>
    <dxf>
      <fill>
        <patternFill patternType="solid">
          <fgColor theme="0"/>
          <bgColor theme="0"/>
        </patternFill>
      </fill>
    </dxf>
    <dxf>
      <font>
        <color rgb="FF757070"/>
      </font>
      <numFmt numFmtId="195" formatCode=";;;&quot;経営&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ill>
        <patternFill patternType="solid">
          <fgColor theme="0"/>
          <bgColor theme="0"/>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9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FF0000"/>
      </font>
      <fill>
        <patternFill>
          <bgColor rgb="FFFFFFCC"/>
        </patternFill>
      </fill>
    </dxf>
    <dxf>
      <font>
        <color rgb="FF757070"/>
      </font>
      <numFmt numFmtId="198" formatCode=";;;&quot;11桁の半角数字&quot;"/>
      <fill>
        <patternFill patternType="solid">
          <fgColor rgb="FFFFFFCC"/>
          <bgColor rgb="FFFFFFCC"/>
        </patternFill>
      </fill>
    </dxf>
    <dxf>
      <font>
        <color rgb="FF757070"/>
      </font>
      <numFmt numFmtId="190" formatCode=";;;&quot;（選択してください）&quot;"/>
      <fill>
        <patternFill patternType="solid">
          <fgColor rgb="FFFFFFCC"/>
          <bgColor rgb="FFFFFFCC"/>
        </patternFill>
      </fill>
    </dxf>
    <dxf>
      <font>
        <b/>
        <color rgb="FF00B050"/>
      </font>
      <fill>
        <patternFill patternType="solid">
          <fgColor theme="0"/>
          <bgColor theme="0"/>
        </patternFill>
      </fill>
    </dxf>
    <dxf>
      <font>
        <b/>
        <color rgb="FFFF6600"/>
      </font>
      <fill>
        <patternFill patternType="solid">
          <fgColor theme="0"/>
          <bgColor theme="0"/>
        </patternFill>
      </fill>
    </dxf>
    <dxf>
      <font>
        <b/>
        <color rgb="FF7F7F7F"/>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color rgb="FF757070"/>
      </font>
      <numFmt numFmtId="199" formatCode=";;;&quot;\0000&quot;"/>
      <fill>
        <patternFill patternType="solid">
          <fgColor rgb="FFFFFFCC"/>
          <bgColor rgb="FFFFFFCC"/>
        </patternFill>
      </fill>
    </dxf>
    <dxf>
      <numFmt numFmtId="197" formatCode="#,##0_ "/>
      <fill>
        <patternFill patternType="solid">
          <fgColor theme="0"/>
          <bgColor theme="0"/>
        </patternFill>
      </fill>
    </dxf>
    <dxf>
      <font>
        <color rgb="FF757070"/>
      </font>
      <fill>
        <patternFill patternType="solid">
          <fgColor rgb="FF757070"/>
          <bgColor rgb="FF757070"/>
        </patternFill>
      </fill>
    </dxf>
    <dxf>
      <fill>
        <patternFill patternType="solid">
          <fgColor theme="0"/>
          <bgColor theme="0"/>
        </patternFill>
      </fill>
    </dxf>
    <dxf>
      <font>
        <color rgb="FF757070"/>
      </font>
      <numFmt numFmtId="194" formatCode=";;;&quot;自社の事業概要を100文字以上、255文字以内でご入力ください&quot;"/>
      <fill>
        <patternFill patternType="solid">
          <fgColor rgb="FFFFFFCC"/>
          <bgColor rgb="FFFFFFCC"/>
        </patternFill>
      </fill>
    </dxf>
    <dxf>
      <fill>
        <patternFill patternType="solid">
          <fgColor theme="0"/>
          <bgColor theme="0"/>
        </patternFill>
      </fill>
    </dxf>
    <dxf>
      <font>
        <color rgb="FF757070"/>
      </font>
      <numFmt numFmtId="194" formatCode=";;;&quot;自社の事業概要を100文字以上、255文字以内でご入力ください&quot;"/>
      <fill>
        <patternFill patternType="solid">
          <fgColor rgb="FFFFFFCC"/>
          <bgColor rgb="FFFFFFCC"/>
        </patternFill>
      </fill>
    </dxf>
    <dxf>
      <fill>
        <patternFill patternType="solid">
          <fgColor theme="0"/>
          <bgColor theme="0"/>
        </patternFill>
      </fill>
    </dxf>
    <dxf>
      <font>
        <color rgb="FF757070"/>
      </font>
      <fill>
        <patternFill patternType="solid">
          <fgColor rgb="FFFFFFCC"/>
          <bgColor rgb="FFFFFFCC"/>
        </patternFill>
      </fill>
    </dxf>
    <dxf>
      <fill>
        <patternFill patternType="solid">
          <fgColor theme="0"/>
          <bgColor theme="0"/>
        </patternFill>
      </fill>
    </dxf>
    <dxf>
      <font>
        <color rgb="FF757070"/>
      </font>
      <numFmt numFmtId="200" formatCode=";;;&quot;X月&quot;"/>
      <fill>
        <patternFill patternType="solid">
          <fgColor rgb="FFFFFFCC"/>
          <bgColor rgb="FFFFFFCC"/>
        </patternFill>
      </fill>
    </dxf>
    <dxf>
      <numFmt numFmtId="41" formatCode="yyyy&quot;年&quot;m&quot;月&quot;d&quot;日&quot;"/>
      <fill>
        <patternFill patternType="solid">
          <fgColor theme="0"/>
          <bgColor theme="0"/>
        </patternFill>
      </fill>
    </dxf>
    <dxf>
      <font>
        <color rgb="FF757070"/>
      </font>
      <numFmt numFmtId="201" formatCode=";;;&quot;YYYY/MM/DD&quot;"/>
      <fill>
        <patternFill patternType="solid">
          <fgColor rgb="FFFFFFCC"/>
          <bgColor rgb="FFFFFFCC"/>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202" formatCode=";;;&quot;（4桁の半角数字）&quot;"/>
      <fill>
        <patternFill patternType="solid">
          <fgColor rgb="FFFFFFCC"/>
          <bgColor rgb="FFFFFFCC"/>
        </patternFill>
      </fill>
    </dxf>
    <dxf>
      <fill>
        <patternFill patternType="solid">
          <fgColor theme="0"/>
          <bgColor theme="0"/>
        </patternFill>
      </fill>
    </dxf>
    <dxf>
      <font>
        <color rgb="FF757070"/>
      </font>
      <numFmt numFmtId="203" formatCode=";;;&quot;セキュリティツール名をご入力ください&quot;"/>
      <fill>
        <patternFill patternType="solid">
          <fgColor rgb="FFFFFFCC"/>
          <bgColor rgb="FFFFFFCC"/>
        </patternFill>
      </fill>
    </dxf>
    <dxf>
      <font>
        <color theme="1"/>
      </font>
      <fill>
        <patternFill patternType="solid">
          <fgColor theme="0"/>
          <bgColor theme="0"/>
        </patternFill>
      </fill>
    </dxf>
    <dxf>
      <font>
        <color rgb="FF757070"/>
      </font>
      <numFmt numFmtId="204" formatCode=";;;&quot;すべてご入力ください&quot;"/>
      <fill>
        <patternFill patternType="solid">
          <fgColor rgb="FFFFFFCC"/>
          <bgColor rgb="FFFFFFCC"/>
        </patternFill>
      </fill>
    </dxf>
    <dxf>
      <font>
        <color theme="1"/>
      </font>
      <fill>
        <patternFill patternType="solid">
          <fgColor theme="0"/>
          <bgColor theme="0"/>
        </patternFill>
      </fill>
    </dxf>
    <dxf>
      <font>
        <b/>
        <color rgb="FF757070"/>
      </font>
      <numFmt numFmtId="190" formatCode=";;;&quot;（選択してください）&quot;"/>
      <fill>
        <patternFill patternType="solid">
          <fgColor rgb="FFFFFFCC"/>
          <bgColor rgb="FFFFFFCC"/>
        </patternFill>
      </fill>
    </dxf>
    <dxf>
      <font>
        <color rgb="FF757070"/>
      </font>
      <numFmt numFmtId="205" formatCode=";;;&quot;0X0-XXXX-XXXX&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206" formatCode=";;;&quot;sample@mail.com&quot;"/>
      <fill>
        <patternFill patternType="solid">
          <fgColor rgb="FFFFFFCC"/>
          <bgColor rgb="FFFFFFCC"/>
        </patternFill>
      </fill>
    </dxf>
    <dxf>
      <font>
        <color rgb="FF757070"/>
      </font>
      <numFmt numFmtId="205" formatCode=";;;&quot;0X0-XXXX-XXXX&quot;"/>
      <fill>
        <patternFill patternType="solid">
          <fgColor rgb="FFFFFFCC"/>
          <bgColor rgb="FFFFFFCC"/>
        </patternFill>
      </fill>
    </dxf>
    <dxf>
      <fill>
        <patternFill patternType="solid">
          <fgColor theme="0"/>
          <bgColor theme="0"/>
        </patternFill>
      </fill>
    </dxf>
    <dxf>
      <font>
        <color auto="1"/>
      </font>
      <fill>
        <patternFill>
          <fgColor theme="0"/>
          <bgColor theme="0"/>
        </patternFill>
      </fill>
    </dxf>
    <dxf>
      <font>
        <color theme="0" tint="-0.499984740745262"/>
      </font>
      <numFmt numFmtId="206" formatCode=";;;&quot;sample@mail.com&quot;"/>
      <fill>
        <patternFill>
          <fgColor rgb="FFFFFFCC"/>
          <bgColor rgb="FFFFFFCC"/>
        </patternFill>
      </fill>
    </dxf>
    <dxf>
      <fill>
        <patternFill patternType="solid">
          <fgColor theme="0"/>
          <bgColor theme="0"/>
        </patternFill>
      </fill>
    </dxf>
    <dxf>
      <font>
        <color rgb="FF757070"/>
      </font>
      <numFmt numFmtId="207" formatCode=";;;&quot;屋号&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ont>
        <color rgb="FFBFBFBF"/>
      </font>
      <fill>
        <patternFill patternType="solid">
          <fgColor rgb="FFD8D8D8"/>
          <bgColor rgb="FFD8D8D8"/>
        </patternFill>
      </fill>
    </dxf>
    <dxf>
      <fill>
        <patternFill>
          <bgColor rgb="FFFFFF00"/>
        </patternFill>
      </fill>
    </dxf>
    <dxf>
      <font>
        <b/>
        <color theme="1"/>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b/>
        <color theme="1"/>
      </font>
      <fill>
        <patternFill patternType="solid">
          <fgColor theme="0"/>
          <bgColor theme="0"/>
        </patternFill>
      </fill>
    </dxf>
    <dxf>
      <font>
        <b/>
        <color theme="1"/>
      </font>
      <fill>
        <patternFill patternType="solid">
          <fgColor theme="0"/>
          <bgColor theme="0"/>
        </patternFill>
      </fill>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border diagonalUp="0" diagonalDown="0">
        <left style="hair">
          <color auto="1"/>
        </left>
        <right/>
        <vertical/>
      </border>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vertical/>
      </border>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patternType="solid">
          <fgColor indexed="64"/>
          <bgColor rgb="FFFFFF0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border diagonalUp="0" diagonalDown="0">
        <left style="hair">
          <color auto="1"/>
        </left>
        <right/>
        <vertical/>
      </border>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vertical/>
      </border>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patternType="solid">
          <fgColor indexed="64"/>
          <bgColor rgb="FFFFFF0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outline="0">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outline="0">
        <top style="thin">
          <color theme="0" tint="-0.24994659260841701"/>
        </top>
        <bottom style="thin">
          <color theme="0" tint="-0.24994659260841701"/>
        </bottom>
      </border>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vertical/>
      </border>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top style="thin">
          <color theme="0" tint="-0.24994659260841701"/>
        </top>
        <bottom style="thin">
          <color theme="0" tint="-0.24994659260841701"/>
        </bottom>
        <vertical/>
      </border>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vertical/>
      </border>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top style="thin">
          <color theme="0" tint="-0.24994659260841701"/>
        </top>
        <bottom style="thin">
          <color theme="0" tint="-0.24994659260841701"/>
        </bottom>
        <vertical/>
      </border>
    </dxf>
    <dxf>
      <font>
        <b/>
        <i val="0"/>
        <strike val="0"/>
        <condense val="0"/>
        <extend val="0"/>
        <outline val="0"/>
        <shadow val="0"/>
        <u val="none"/>
        <vertAlign val="baseline"/>
        <sz val="10"/>
        <color auto="1"/>
        <name val="游ゴシック"/>
        <family val="3"/>
        <charset val="128"/>
        <scheme val="none"/>
      </font>
      <alignment horizontal="center"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center" vertical="center" textRotation="0" wrapText="0" indent="0" justifyLastLine="0" shrinkToFit="0" readingOrder="0"/>
      <border diagonalUp="0" diagonalDown="0" outline="0">
        <left/>
        <top style="thin">
          <color theme="0" tint="-0.24994659260841701"/>
        </top>
        <bottom style="thin">
          <color theme="0" tint="-0.24994659260841701"/>
        </bottom>
      </border>
    </dxf>
    <dxf>
      <border>
        <top style="thin">
          <color theme="0" tint="-0.24994659260841701"/>
        </top>
      </border>
    </dxf>
    <dxf>
      <font>
        <strike val="0"/>
        <outline val="0"/>
        <shadow val="0"/>
        <vertAlign val="baseline"/>
        <name val="游ゴシック"/>
        <family val="3"/>
        <charset val="128"/>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dxf>
    <dxf>
      <border>
        <bottom style="thin">
          <color theme="0" tint="-0.24994659260841701"/>
        </bottom>
      </border>
    </dxf>
    <dxf>
      <font>
        <b val="0"/>
        <i val="0"/>
        <strike val="0"/>
        <condense val="0"/>
        <extend val="0"/>
        <outline val="0"/>
        <shadow val="0"/>
        <u val="none"/>
        <vertAlign val="baseline"/>
        <sz val="11"/>
        <color theme="0"/>
        <name val="游ゴシック"/>
        <family val="3"/>
        <charset val="128"/>
        <scheme val="none"/>
      </font>
      <fill>
        <patternFill patternType="solid">
          <fgColor indexed="64"/>
          <bgColor rgb="FF002060"/>
        </patternFill>
      </fill>
      <alignment horizontal="center" vertical="center" textRotation="0" wrapText="0" indent="0" justifyLastLine="0" shrinkToFit="0" readingOrder="0"/>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s>
  <tableStyles count="1">
    <tableStyle name="労働生産性&amp;申請用シート-style" pivot="0" count="3" xr9:uid="{00000000-0011-0000-FFFF-FFFF00000000}">
      <tableStyleElement type="headerRow" dxfId="258"/>
      <tableStyleElement type="firstRowStripe" dxfId="257"/>
      <tableStyleElement type="secondRowStripe" dxfId="256"/>
    </tableStyle>
  </tableStyles>
  <colors>
    <mruColors>
      <color rgb="FFFFFFCC"/>
      <color rgb="FF757070"/>
      <color rgb="FFCCFFCC"/>
      <color rgb="FFCCFF99"/>
      <color rgb="FFFF0066"/>
      <color rgb="FF44546A"/>
      <color rgb="FFF2F2F2"/>
      <color rgb="FFCCFFFF"/>
      <color rgb="FF9966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sheetMetadata" Target="metadata.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210624</xdr:colOff>
      <xdr:row>1</xdr:row>
      <xdr:rowOff>0</xdr:rowOff>
    </xdr:from>
    <xdr:to>
      <xdr:col>1</xdr:col>
      <xdr:colOff>1104899</xdr:colOff>
      <xdr:row>19</xdr:row>
      <xdr:rowOff>249382</xdr:rowOff>
    </xdr:to>
    <xdr:sp macro="" textlink="">
      <xdr:nvSpPr>
        <xdr:cNvPr id="28" name="四角形: 角を丸くする 27">
          <a:extLst>
            <a:ext uri="{FF2B5EF4-FFF2-40B4-BE49-F238E27FC236}">
              <a16:creationId xmlns:a16="http://schemas.microsoft.com/office/drawing/2014/main" id="{B0B6449B-B2DC-4E61-839C-FEF168B65877}"/>
            </a:ext>
          </a:extLst>
        </xdr:cNvPr>
        <xdr:cNvSpPr>
          <a:spLocks/>
        </xdr:cNvSpPr>
      </xdr:nvSpPr>
      <xdr:spPr>
        <a:xfrm>
          <a:off x="458274" y="171450"/>
          <a:ext cx="894275" cy="9317182"/>
        </a:xfrm>
        <a:prstGeom prst="roundRect">
          <a:avLst>
            <a:gd name="adj" fmla="val 0"/>
          </a:avLst>
        </a:prstGeom>
        <a:solidFill>
          <a:schemeClr val="bg1">
            <a:lumMod val="95000"/>
          </a:schemeClr>
        </a:solidFill>
        <a:ln>
          <a:noFill/>
        </a:ln>
      </xdr:spPr>
      <xdr:style>
        <a:lnRef idx="2">
          <a:schemeClr val="accent3">
            <a:shade val="15000"/>
          </a:schemeClr>
        </a:lnRef>
        <a:fillRef idx="1">
          <a:schemeClr val="accent3"/>
        </a:fillRef>
        <a:effectRef idx="0">
          <a:schemeClr val="accent3"/>
        </a:effectRef>
        <a:fontRef idx="minor">
          <a:schemeClr val="lt1"/>
        </a:fontRef>
      </xdr:style>
      <xdr:txBody>
        <a:bodyPr vertOverflow="overflow" horzOverflow="overflow" lIns="0" rIns="0" rtlCol="0" anchor="ctr"/>
        <a:lstStyle/>
        <a:p>
          <a:pPr algn="ctr"/>
          <a:endParaRPr kumimoji="1" lang="en-US" altLang="ja-JP" sz="1000" b="1" kern="1200" baseline="0">
            <a:solidFill>
              <a:schemeClr val="tx2">
                <a:lumMod val="60000"/>
                <a:lumOff val="40000"/>
              </a:schemeClr>
            </a:solidFill>
          </a:endParaRPr>
        </a:p>
      </xdr:txBody>
    </xdr:sp>
    <xdr:clientData fPrintsWithSheet="0"/>
  </xdr:twoCellAnchor>
  <xdr:twoCellAnchor>
    <xdr:from>
      <xdr:col>0</xdr:col>
      <xdr:colOff>9529</xdr:colOff>
      <xdr:row>1</xdr:row>
      <xdr:rowOff>135081</xdr:rowOff>
    </xdr:from>
    <xdr:to>
      <xdr:col>2</xdr:col>
      <xdr:colOff>47625</xdr:colOff>
      <xdr:row>6</xdr:row>
      <xdr:rowOff>106506</xdr:rowOff>
    </xdr:to>
    <xdr:cxnSp macro="">
      <xdr:nvCxnSpPr>
        <xdr:cNvPr id="29" name="コネクタ: カギ線 28">
          <a:extLst>
            <a:ext uri="{FF2B5EF4-FFF2-40B4-BE49-F238E27FC236}">
              <a16:creationId xmlns:a16="http://schemas.microsoft.com/office/drawing/2014/main" id="{726E12DD-BC11-4544-9357-A49A2260723D}"/>
            </a:ext>
          </a:extLst>
        </xdr:cNvPr>
        <xdr:cNvCxnSpPr/>
      </xdr:nvCxnSpPr>
      <xdr:spPr>
        <a:xfrm rot="10800000" flipV="1">
          <a:off x="9529" y="306531"/>
          <a:ext cx="1666871" cy="1590675"/>
        </a:xfrm>
        <a:prstGeom prst="bentConnector3">
          <a:avLst>
            <a:gd name="adj1" fmla="val 86471"/>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0</xdr:colOff>
      <xdr:row>14</xdr:row>
      <xdr:rowOff>125558</xdr:rowOff>
    </xdr:from>
    <xdr:to>
      <xdr:col>2</xdr:col>
      <xdr:colOff>57152</xdr:colOff>
      <xdr:row>19</xdr:row>
      <xdr:rowOff>287482</xdr:rowOff>
    </xdr:to>
    <xdr:cxnSp macro="">
      <xdr:nvCxnSpPr>
        <xdr:cNvPr id="30" name="コネクタ: カギ線 29">
          <a:extLst>
            <a:ext uri="{FF2B5EF4-FFF2-40B4-BE49-F238E27FC236}">
              <a16:creationId xmlns:a16="http://schemas.microsoft.com/office/drawing/2014/main" id="{7B6BFAED-0559-486C-BDA3-BEEEFB0EDB9D}"/>
            </a:ext>
          </a:extLst>
        </xdr:cNvPr>
        <xdr:cNvCxnSpPr/>
      </xdr:nvCxnSpPr>
      <xdr:spPr>
        <a:xfrm rot="10800000" flipV="1">
          <a:off x="0" y="4764233"/>
          <a:ext cx="1685927" cy="4762499"/>
        </a:xfrm>
        <a:prstGeom prst="bentConnector3">
          <a:avLst>
            <a:gd name="adj1" fmla="val 15698"/>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3</xdr:colOff>
      <xdr:row>6</xdr:row>
      <xdr:rowOff>144607</xdr:rowOff>
    </xdr:from>
    <xdr:to>
      <xdr:col>2</xdr:col>
      <xdr:colOff>47626</xdr:colOff>
      <xdr:row>14</xdr:row>
      <xdr:rowOff>125555</xdr:rowOff>
    </xdr:to>
    <xdr:cxnSp macro="">
      <xdr:nvCxnSpPr>
        <xdr:cNvPr id="31" name="コネクタ: カギ線 30">
          <a:extLst>
            <a:ext uri="{FF2B5EF4-FFF2-40B4-BE49-F238E27FC236}">
              <a16:creationId xmlns:a16="http://schemas.microsoft.com/office/drawing/2014/main" id="{D31B0A64-C82A-41EB-AD8C-2AACA3FAFDAB}"/>
            </a:ext>
          </a:extLst>
        </xdr:cNvPr>
        <xdr:cNvCxnSpPr/>
      </xdr:nvCxnSpPr>
      <xdr:spPr>
        <a:xfrm rot="10800000" flipV="1">
          <a:off x="3" y="1935307"/>
          <a:ext cx="1676398" cy="2828923"/>
        </a:xfrm>
        <a:prstGeom prst="bentConnector3">
          <a:avLst>
            <a:gd name="adj1" fmla="val 86258"/>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xdr:col>
      <xdr:colOff>58016</xdr:colOff>
      <xdr:row>1</xdr:row>
      <xdr:rowOff>289599</xdr:rowOff>
    </xdr:from>
    <xdr:to>
      <xdr:col>1</xdr:col>
      <xdr:colOff>1235652</xdr:colOff>
      <xdr:row>3</xdr:row>
      <xdr:rowOff>38863</xdr:rowOff>
    </xdr:to>
    <xdr:grpSp>
      <xdr:nvGrpSpPr>
        <xdr:cNvPr id="32" name="グループ化 31">
          <a:extLst>
            <a:ext uri="{FF2B5EF4-FFF2-40B4-BE49-F238E27FC236}">
              <a16:creationId xmlns:a16="http://schemas.microsoft.com/office/drawing/2014/main" id="{82F891A5-6EEE-4BCB-AA08-94B2D5F5C635}"/>
            </a:ext>
          </a:extLst>
        </xdr:cNvPr>
        <xdr:cNvGrpSpPr>
          <a:grpSpLocks noChangeAspect="1"/>
        </xdr:cNvGrpSpPr>
      </xdr:nvGrpSpPr>
      <xdr:grpSpPr>
        <a:xfrm>
          <a:off x="305666" y="461049"/>
          <a:ext cx="1177636" cy="530314"/>
          <a:chOff x="251114" y="1974273"/>
          <a:chExt cx="1177636" cy="558167"/>
        </a:xfrm>
      </xdr:grpSpPr>
      <xdr:grpSp>
        <xdr:nvGrpSpPr>
          <xdr:cNvPr id="33" name="グループ化 32">
            <a:extLst>
              <a:ext uri="{FF2B5EF4-FFF2-40B4-BE49-F238E27FC236}">
                <a16:creationId xmlns:a16="http://schemas.microsoft.com/office/drawing/2014/main" id="{A26637C5-AF90-0A21-8A6D-F2AD0E8D24E1}"/>
              </a:ext>
            </a:extLst>
          </xdr:cNvPr>
          <xdr:cNvGrpSpPr/>
        </xdr:nvGrpSpPr>
        <xdr:grpSpPr>
          <a:xfrm>
            <a:off x="251114" y="1974273"/>
            <a:ext cx="1177636" cy="558167"/>
            <a:chOff x="251114" y="1974273"/>
            <a:chExt cx="1177636" cy="558167"/>
          </a:xfrm>
        </xdr:grpSpPr>
        <xdr:sp macro="" textlink="">
          <xdr:nvSpPr>
            <xdr:cNvPr id="37" name="四角形: 角を丸くする 36">
              <a:extLst>
                <a:ext uri="{FF2B5EF4-FFF2-40B4-BE49-F238E27FC236}">
                  <a16:creationId xmlns:a16="http://schemas.microsoft.com/office/drawing/2014/main" id="{6EFC7254-D5B4-4CDC-7D99-50F647053470}"/>
                </a:ext>
              </a:extLst>
            </xdr:cNvPr>
            <xdr:cNvSpPr>
              <a:spLocks noChangeAspect="1"/>
            </xdr:cNvSpPr>
          </xdr:nvSpPr>
          <xdr:spPr>
            <a:xfrm>
              <a:off x="450273" y="1974273"/>
              <a:ext cx="770659" cy="295200"/>
            </a:xfrm>
            <a:prstGeom prst="roundRect">
              <a:avLst>
                <a:gd name="adj"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38" name="テキスト ボックス 37">
              <a:extLst>
                <a:ext uri="{FF2B5EF4-FFF2-40B4-BE49-F238E27FC236}">
                  <a16:creationId xmlns:a16="http://schemas.microsoft.com/office/drawing/2014/main" id="{AB1A73BD-443D-2A3B-E85E-0AB727B4CCF0}"/>
                </a:ext>
              </a:extLst>
            </xdr:cNvPr>
            <xdr:cNvSpPr txBox="1"/>
          </xdr:nvSpPr>
          <xdr:spPr>
            <a:xfrm>
              <a:off x="251114" y="2204080"/>
              <a:ext cx="1177636" cy="328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000" b="1" baseline="0">
                  <a:solidFill>
                    <a:schemeClr val="tx2">
                      <a:lumMod val="60000"/>
                      <a:lumOff val="40000"/>
                    </a:schemeClr>
                  </a:solidFill>
                  <a:effectLst/>
                  <a:latin typeface="+mn-lt"/>
                  <a:ea typeface="+mn-ea"/>
                  <a:cs typeface="+mn-cs"/>
                </a:rPr>
                <a:t>非表示 </a:t>
              </a:r>
              <a:r>
                <a:rPr kumimoji="1" lang="en-US" altLang="ja-JP" sz="1000" b="1" baseline="0">
                  <a:solidFill>
                    <a:schemeClr val="tx2">
                      <a:lumMod val="60000"/>
                      <a:lumOff val="40000"/>
                    </a:schemeClr>
                  </a:solidFill>
                  <a:effectLst/>
                  <a:latin typeface="+mn-lt"/>
                  <a:ea typeface="+mn-ea"/>
                  <a:cs typeface="+mn-cs"/>
                </a:rPr>
                <a:t>/ </a:t>
              </a:r>
              <a:r>
                <a:rPr kumimoji="1" lang="ja-JP" altLang="ja-JP" sz="1000" b="1" baseline="0">
                  <a:solidFill>
                    <a:schemeClr val="tx2">
                      <a:lumMod val="60000"/>
                      <a:lumOff val="40000"/>
                    </a:schemeClr>
                  </a:solidFill>
                  <a:effectLst/>
                  <a:latin typeface="+mn-lt"/>
                  <a:ea typeface="+mn-ea"/>
                  <a:cs typeface="+mn-cs"/>
                </a:rPr>
                <a:t>表示</a:t>
              </a:r>
              <a:endParaRPr lang="ja-JP" altLang="ja-JP" sz="1000">
                <a:solidFill>
                  <a:schemeClr val="tx2">
                    <a:lumMod val="60000"/>
                    <a:lumOff val="40000"/>
                  </a:schemeClr>
                </a:solidFill>
                <a:effectLst/>
              </a:endParaRPr>
            </a:p>
          </xdr:txBody>
        </xdr:sp>
      </xdr:grpSp>
      <xdr:grpSp>
        <xdr:nvGrpSpPr>
          <xdr:cNvPr id="34" name="グループ化 33">
            <a:extLst>
              <a:ext uri="{FF2B5EF4-FFF2-40B4-BE49-F238E27FC236}">
                <a16:creationId xmlns:a16="http://schemas.microsoft.com/office/drawing/2014/main" id="{00EAB273-5FB3-E5B8-DA77-162959903FAB}"/>
              </a:ext>
            </a:extLst>
          </xdr:cNvPr>
          <xdr:cNvGrpSpPr>
            <a:grpSpLocks noChangeAspect="1"/>
          </xdr:cNvGrpSpPr>
        </xdr:nvGrpSpPr>
        <xdr:grpSpPr>
          <a:xfrm>
            <a:off x="561033" y="2008909"/>
            <a:ext cx="557798" cy="225136"/>
            <a:chOff x="545523" y="623455"/>
            <a:chExt cx="557798" cy="228753"/>
          </a:xfrm>
        </xdr:grpSpPr>
        <xdr:pic>
          <xdr:nvPicPr>
            <xdr:cNvPr id="35" name="図 34">
              <a:extLst>
                <a:ext uri="{FF2B5EF4-FFF2-40B4-BE49-F238E27FC236}">
                  <a16:creationId xmlns:a16="http://schemas.microsoft.com/office/drawing/2014/main" id="{D1CD1F80-F6DA-7CB6-E1D6-5DD6528A43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523" y="623455"/>
              <a:ext cx="228753" cy="228753"/>
            </a:xfrm>
            <a:prstGeom prst="rect">
              <a:avLst/>
            </a:prstGeom>
          </xdr:spPr>
        </xdr:pic>
        <xdr:pic>
          <xdr:nvPicPr>
            <xdr:cNvPr id="36" name="図 35">
              <a:extLst>
                <a:ext uri="{FF2B5EF4-FFF2-40B4-BE49-F238E27FC236}">
                  <a16:creationId xmlns:a16="http://schemas.microsoft.com/office/drawing/2014/main" id="{68409CC7-F8A4-591D-2C24-0771250A8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568" y="623455"/>
              <a:ext cx="228753" cy="228753"/>
            </a:xfrm>
            <a:prstGeom prst="rect">
              <a:avLst/>
            </a:prstGeom>
          </xdr:spPr>
        </xdr:pic>
      </xdr:grpSp>
    </xdr:grpSp>
    <xdr:clientData/>
  </xdr:twoCellAnchor>
  <xdr:twoCellAnchor editAs="oneCell">
    <xdr:from>
      <xdr:col>1</xdr:col>
      <xdr:colOff>58016</xdr:colOff>
      <xdr:row>14</xdr:row>
      <xdr:rowOff>96982</xdr:rowOff>
    </xdr:from>
    <xdr:to>
      <xdr:col>1</xdr:col>
      <xdr:colOff>1241367</xdr:colOff>
      <xdr:row>16</xdr:row>
      <xdr:rowOff>130303</xdr:rowOff>
    </xdr:to>
    <xdr:grpSp>
      <xdr:nvGrpSpPr>
        <xdr:cNvPr id="39" name="グループ化 38">
          <a:extLst>
            <a:ext uri="{FF2B5EF4-FFF2-40B4-BE49-F238E27FC236}">
              <a16:creationId xmlns:a16="http://schemas.microsoft.com/office/drawing/2014/main" id="{71BD35C9-ECF2-485F-912C-9F2CC76798B1}"/>
            </a:ext>
          </a:extLst>
        </xdr:cNvPr>
        <xdr:cNvGrpSpPr>
          <a:grpSpLocks noChangeAspect="1"/>
        </xdr:cNvGrpSpPr>
      </xdr:nvGrpSpPr>
      <xdr:grpSpPr>
        <a:xfrm>
          <a:off x="305666" y="4735657"/>
          <a:ext cx="1183351" cy="528621"/>
          <a:chOff x="251114" y="1974273"/>
          <a:chExt cx="1177636" cy="558167"/>
        </a:xfrm>
      </xdr:grpSpPr>
      <xdr:grpSp>
        <xdr:nvGrpSpPr>
          <xdr:cNvPr id="40" name="グループ化 39">
            <a:extLst>
              <a:ext uri="{FF2B5EF4-FFF2-40B4-BE49-F238E27FC236}">
                <a16:creationId xmlns:a16="http://schemas.microsoft.com/office/drawing/2014/main" id="{D9B52DC5-A39E-71FA-E9C8-323CB05191AF}"/>
              </a:ext>
            </a:extLst>
          </xdr:cNvPr>
          <xdr:cNvGrpSpPr/>
        </xdr:nvGrpSpPr>
        <xdr:grpSpPr>
          <a:xfrm>
            <a:off x="251114" y="1974273"/>
            <a:ext cx="1177636" cy="558167"/>
            <a:chOff x="251114" y="1974273"/>
            <a:chExt cx="1177636" cy="558167"/>
          </a:xfrm>
        </xdr:grpSpPr>
        <xdr:sp macro="" textlink="">
          <xdr:nvSpPr>
            <xdr:cNvPr id="44" name="四角形: 角を丸くする 43">
              <a:extLst>
                <a:ext uri="{FF2B5EF4-FFF2-40B4-BE49-F238E27FC236}">
                  <a16:creationId xmlns:a16="http://schemas.microsoft.com/office/drawing/2014/main" id="{B136D6A2-057C-577C-2BE3-748ADCE864FD}"/>
                </a:ext>
              </a:extLst>
            </xdr:cNvPr>
            <xdr:cNvSpPr>
              <a:spLocks noChangeAspect="1"/>
            </xdr:cNvSpPr>
          </xdr:nvSpPr>
          <xdr:spPr>
            <a:xfrm>
              <a:off x="450273" y="1974273"/>
              <a:ext cx="770659" cy="295200"/>
            </a:xfrm>
            <a:prstGeom prst="roundRect">
              <a:avLst>
                <a:gd name="adj"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45" name="テキスト ボックス 44">
              <a:extLst>
                <a:ext uri="{FF2B5EF4-FFF2-40B4-BE49-F238E27FC236}">
                  <a16:creationId xmlns:a16="http://schemas.microsoft.com/office/drawing/2014/main" id="{60C71A8A-2A11-62E8-0627-0FFC7CA67015}"/>
                </a:ext>
              </a:extLst>
            </xdr:cNvPr>
            <xdr:cNvSpPr txBox="1"/>
          </xdr:nvSpPr>
          <xdr:spPr>
            <a:xfrm>
              <a:off x="251114" y="2204080"/>
              <a:ext cx="1177636" cy="328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000" b="1" baseline="0">
                  <a:solidFill>
                    <a:schemeClr val="tx2">
                      <a:lumMod val="60000"/>
                      <a:lumOff val="40000"/>
                    </a:schemeClr>
                  </a:solidFill>
                  <a:effectLst/>
                  <a:latin typeface="+mn-lt"/>
                  <a:ea typeface="+mn-ea"/>
                  <a:cs typeface="+mn-cs"/>
                </a:rPr>
                <a:t>非表示 </a:t>
              </a:r>
              <a:r>
                <a:rPr kumimoji="1" lang="en-US" altLang="ja-JP" sz="1000" b="1" baseline="0">
                  <a:solidFill>
                    <a:schemeClr val="tx2">
                      <a:lumMod val="60000"/>
                      <a:lumOff val="40000"/>
                    </a:schemeClr>
                  </a:solidFill>
                  <a:effectLst/>
                  <a:latin typeface="+mn-lt"/>
                  <a:ea typeface="+mn-ea"/>
                  <a:cs typeface="+mn-cs"/>
                </a:rPr>
                <a:t>/ </a:t>
              </a:r>
              <a:r>
                <a:rPr kumimoji="1" lang="ja-JP" altLang="ja-JP" sz="1000" b="1" baseline="0">
                  <a:solidFill>
                    <a:schemeClr val="tx2">
                      <a:lumMod val="60000"/>
                      <a:lumOff val="40000"/>
                    </a:schemeClr>
                  </a:solidFill>
                  <a:effectLst/>
                  <a:latin typeface="+mn-lt"/>
                  <a:ea typeface="+mn-ea"/>
                  <a:cs typeface="+mn-cs"/>
                </a:rPr>
                <a:t>表示</a:t>
              </a:r>
              <a:endParaRPr lang="ja-JP" altLang="ja-JP" sz="1000">
                <a:solidFill>
                  <a:schemeClr val="tx2">
                    <a:lumMod val="60000"/>
                    <a:lumOff val="40000"/>
                  </a:schemeClr>
                </a:solidFill>
                <a:effectLst/>
              </a:endParaRPr>
            </a:p>
          </xdr:txBody>
        </xdr:sp>
      </xdr:grpSp>
      <xdr:grpSp>
        <xdr:nvGrpSpPr>
          <xdr:cNvPr id="41" name="グループ化 40">
            <a:extLst>
              <a:ext uri="{FF2B5EF4-FFF2-40B4-BE49-F238E27FC236}">
                <a16:creationId xmlns:a16="http://schemas.microsoft.com/office/drawing/2014/main" id="{3CDB5464-DADD-40AE-7335-A288B8AAA03C}"/>
              </a:ext>
            </a:extLst>
          </xdr:cNvPr>
          <xdr:cNvGrpSpPr>
            <a:grpSpLocks noChangeAspect="1"/>
          </xdr:cNvGrpSpPr>
        </xdr:nvGrpSpPr>
        <xdr:grpSpPr>
          <a:xfrm>
            <a:off x="561033" y="2008909"/>
            <a:ext cx="557798" cy="225136"/>
            <a:chOff x="545523" y="623455"/>
            <a:chExt cx="557798" cy="228753"/>
          </a:xfrm>
        </xdr:grpSpPr>
        <xdr:pic>
          <xdr:nvPicPr>
            <xdr:cNvPr id="42" name="図 41">
              <a:extLst>
                <a:ext uri="{FF2B5EF4-FFF2-40B4-BE49-F238E27FC236}">
                  <a16:creationId xmlns:a16="http://schemas.microsoft.com/office/drawing/2014/main" id="{7C616224-45FA-671B-5F13-C3B89F274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523" y="623455"/>
              <a:ext cx="228753" cy="228753"/>
            </a:xfrm>
            <a:prstGeom prst="rect">
              <a:avLst/>
            </a:prstGeom>
          </xdr:spPr>
        </xdr:pic>
        <xdr:pic>
          <xdr:nvPicPr>
            <xdr:cNvPr id="43" name="図 42">
              <a:extLst>
                <a:ext uri="{FF2B5EF4-FFF2-40B4-BE49-F238E27FC236}">
                  <a16:creationId xmlns:a16="http://schemas.microsoft.com/office/drawing/2014/main" id="{81E5A2BC-B8F1-6752-8703-8841AC7903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568" y="623455"/>
              <a:ext cx="228753" cy="228753"/>
            </a:xfrm>
            <a:prstGeom prst="rect">
              <a:avLst/>
            </a:prstGeom>
          </xdr:spPr>
        </xdr:pic>
      </xdr:grpSp>
    </xdr:grpSp>
    <xdr:clientData fPrintsWithSheet="0"/>
  </xdr:twoCellAnchor>
  <xdr:oneCellAnchor>
    <xdr:from>
      <xdr:col>15</xdr:col>
      <xdr:colOff>0</xdr:colOff>
      <xdr:row>88</xdr:row>
      <xdr:rowOff>0</xdr:rowOff>
    </xdr:from>
    <xdr:ext cx="16240125" cy="8867775"/>
    <xdr:pic>
      <xdr:nvPicPr>
        <xdr:cNvPr id="2" name="image1.png">
          <a:extLst>
            <a:ext uri="{FF2B5EF4-FFF2-40B4-BE49-F238E27FC236}">
              <a16:creationId xmlns:a16="http://schemas.microsoft.com/office/drawing/2014/main" id="{FE7C481A-6705-4201-B834-F3A09D7FCEC1}"/>
            </a:ext>
          </a:extLst>
        </xdr:cNvPr>
        <xdr:cNvPicPr preferRelativeResize="0"/>
      </xdr:nvPicPr>
      <xdr:blipFill>
        <a:blip xmlns:r="http://schemas.openxmlformats.org/officeDocument/2006/relationships" r:embed="rId3" cstate="print"/>
        <a:stretch>
          <a:fillRect/>
        </a:stretch>
      </xdr:blipFill>
      <xdr:spPr>
        <a:xfrm>
          <a:off x="11756571" y="28847143"/>
          <a:ext cx="16240125" cy="8867775"/>
        </a:xfrm>
        <a:prstGeom prst="rect">
          <a:avLst/>
        </a:prstGeom>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24B929-9867-453E-A5F6-3B9CCA32F7A2}" name="役員名簿" displayName="役員名簿" ref="B38:F54" totalsRowCount="1" headerRowDxfId="255" dataDxfId="253" totalsRowDxfId="251" headerRowBorderDxfId="254" tableBorderDxfId="252" totalsRowBorderDxfId="250">
  <autoFilter ref="B38:F53" xr:uid="{D524B929-9867-453E-A5F6-3B9CCA32F7A2}">
    <filterColumn colId="0" hiddenButton="1"/>
    <filterColumn colId="1" hiddenButton="1"/>
    <filterColumn colId="2" hiddenButton="1"/>
    <filterColumn colId="3" hiddenButton="1"/>
    <filterColumn colId="4" hiddenButton="1"/>
  </autoFilter>
  <tableColumns count="5">
    <tableColumn id="1" xr3:uid="{97D52293-FDA4-468A-9A03-16AE279BE680}" name="役職" totalsRowLabel="集計" dataDxfId="249" totalsRowDxfId="248"/>
    <tableColumn id="2" xr3:uid="{4DFE4640-C95E-458B-B69B-9EE63F1EF99E}" name="役員氏名" dataDxfId="247" totalsRowDxfId="246"/>
    <tableColumn id="3" xr3:uid="{A9FD677D-D6E4-4576-B1D8-44B7CF912452}" name="前期" totalsRowFunction="sum" dataDxfId="245" totalsRowDxfId="244"/>
    <tableColumn id="4" xr3:uid="{CF19A5BC-435A-475A-A3E2-731833802160}" name="後期" totalsRowFunction="sum" dataDxfId="243" totalsRowDxfId="242"/>
    <tableColumn id="5" xr3:uid="{C6F95543-5E4E-4C53-97D6-9ADF269506E1}" name="メモ" dataDxfId="241" totalsRowDxfId="24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49E583-24B7-44EE-B189-B8CE8F8C106B}" name="申請シート前半" displayName="申請シート前半" ref="A5:F36" headerRowCount="0" totalsRowShown="0" headerRowDxfId="239" dataDxfId="238">
  <tableColumns count="6">
    <tableColumn id="1" xr3:uid="{A6956130-73F0-4056-9FE4-4F683F73AE20}" name="列1" headerRowDxfId="237" dataDxfId="236"/>
    <tableColumn id="2" xr3:uid="{5A2AB66C-601E-4FF8-8296-69943A0EFF13}" name="列2" headerRowDxfId="235" dataDxfId="234"/>
    <tableColumn id="3" xr3:uid="{ADA1A775-EA94-4916-978A-7ED26E375015}" name="列3" headerRowDxfId="233" dataDxfId="232"/>
    <tableColumn id="4" xr3:uid="{88D74859-595B-4259-AD04-BA7882A968FF}" name="列4" headerRowDxfId="231" dataDxfId="230"/>
    <tableColumn id="5" xr3:uid="{AF0ECE0C-277D-49C7-B8BE-A37883E9C859}" name="列5" headerRowDxfId="229" dataDxfId="228"/>
    <tableColumn id="6" xr3:uid="{E11215A3-6670-4907-8FFD-660F91EDAD7F}" name="列6" headerRowDxfId="227" dataDxfId="226"/>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52A9DD8-7CB7-4638-8B40-CE3F772579B0}" name="申請シート後半" displayName="申請シート後半" ref="A55:F110" headerRowCount="0" totalsRowShown="0" headerRowDxfId="225" dataDxfId="224">
  <tableColumns count="6">
    <tableColumn id="1" xr3:uid="{366883B0-D5C8-44D5-A894-12625F97B343}" name="列1" headerRowDxfId="223" dataDxfId="222"/>
    <tableColumn id="2" xr3:uid="{17F96B57-A162-47F3-94CD-262E5FA1A15A}" name="列2" headerRowDxfId="221" dataDxfId="220"/>
    <tableColumn id="3" xr3:uid="{C2B9178B-565C-4D0B-9E0A-97E0FDC892DF}" name="列3" headerRowDxfId="219" dataDxfId="218"/>
    <tableColumn id="4" xr3:uid="{AB1E7777-D8B6-44B3-A174-9A3D0CEE51D0}" name="列4" headerRowDxfId="217" dataDxfId="216"/>
    <tableColumn id="5" xr3:uid="{AC31DA42-BABE-4CC6-9672-B0B30D28A258}" name="列5" headerRowDxfId="215" dataDxfId="214"/>
    <tableColumn id="6" xr3:uid="{030D4762-6826-4602-BB02-DE06D4C6C20C}" name="列6" headerRowDxfId="213" dataDxfId="212"/>
  </tableColumns>
  <tableStyleInfo name="TableStyleMedium3" showFirstColumn="0" showLastColumn="0" showRowStripes="1" showColumnStripes="0"/>
</table>
</file>

<file path=xl/theme/theme1.xml><?xml version="1.0" encoding="utf-8"?>
<a:theme xmlns:a="http://schemas.openxmlformats.org/drawingml/2006/main" name="Sheets">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it-shien.smrj.go.jp/pdf/it2025_chingin_houkoku1_katen.xlsx" TargetMode="External"/><Relationship Id="rId3" Type="http://schemas.openxmlformats.org/officeDocument/2006/relationships/hyperlink" Target="https://portal.it-hojo.jp/r3/mypage" TargetMode="External"/><Relationship Id="rId7" Type="http://schemas.openxmlformats.org/officeDocument/2006/relationships/hyperlink" Target="https://it-shien.smrj.go.jp/pdf/it2025_chingin_houkoku2_katen.xlsx" TargetMode="External"/><Relationship Id="rId2" Type="http://schemas.openxmlformats.org/officeDocument/2006/relationships/hyperlink" Target="https://www.e-stat.go.jp/classifications/terms/10" TargetMode="External"/><Relationship Id="rId1" Type="http://schemas.openxmlformats.org/officeDocument/2006/relationships/hyperlink" Target="https://kizashi-co.jp/_privacy/" TargetMode="External"/><Relationship Id="rId6" Type="http://schemas.openxmlformats.org/officeDocument/2006/relationships/hyperlink" Target="https://it-shien.smrj.go.jp/pdf/it2025_chingin_houkoku1_hojyoritsu_katen.xlsx" TargetMode="External"/><Relationship Id="rId5" Type="http://schemas.openxmlformats.org/officeDocument/2006/relationships/hyperlink" Target="https:/portal.shinsei.it-shien.smrj.go.jp/" TargetMode="External"/><Relationship Id="rId10" Type="http://schemas.openxmlformats.org/officeDocument/2006/relationships/drawing" Target="../drawings/drawing1.xml"/><Relationship Id="rId4" Type="http://schemas.openxmlformats.org/officeDocument/2006/relationships/hyperlink" Target="https://portal.it-hojo.jp/r4/mypage" TargetMode="External"/><Relationship Id="rId9" Type="http://schemas.openxmlformats.org/officeDocument/2006/relationships/hyperlink" Target="https://it-shien.smrj.go.jp/pdf/it2025_chingin_houkoku2_katen.xlsx"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vmlDrawing" Target="../drawings/vmlDrawing1.vml"/><Relationship Id="rId5" Type="http://schemas.openxmlformats.org/officeDocument/2006/relationships/comments" Target="../comments1.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hyperlink" Target="https://saiteichingin.mhlw.go.jp/table/page_list_nationallis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workbookViewId="0">
      <selection activeCell="AH3" sqref="AH3"/>
    </sheetView>
  </sheetViews>
  <sheetFormatPr defaultColWidth="14.42578125" defaultRowHeight="15" customHeight="1"/>
  <cols>
    <col min="1" max="1" width="28" bestFit="1" customWidth="1"/>
    <col min="2" max="2" width="22.5703125" bestFit="1" customWidth="1"/>
    <col min="3" max="3" width="27.7109375" bestFit="1" customWidth="1"/>
    <col min="4" max="4" width="38.85546875" bestFit="1" customWidth="1"/>
    <col min="5" max="5" width="60.7109375" bestFit="1" customWidth="1"/>
    <col min="6" max="6" width="60.5703125" bestFit="1" customWidth="1"/>
    <col min="7" max="7" width="29.28515625" bestFit="1" customWidth="1"/>
    <col min="8" max="8" width="12.7109375" bestFit="1" customWidth="1"/>
    <col min="9" max="9" width="20" bestFit="1" customWidth="1"/>
    <col min="10" max="10" width="12.7109375" bestFit="1" customWidth="1"/>
    <col min="11" max="12" width="10.28515625" bestFit="1" customWidth="1"/>
    <col min="13" max="13" width="20" bestFit="1" customWidth="1"/>
    <col min="14" max="14" width="10.28515625" bestFit="1" customWidth="1"/>
    <col min="15" max="15" width="8.140625" bestFit="1" customWidth="1"/>
    <col min="16" max="17" width="15.140625" bestFit="1" customWidth="1"/>
    <col min="18" max="18" width="24.7109375" bestFit="1" customWidth="1"/>
    <col min="19" max="19" width="20" bestFit="1" customWidth="1"/>
    <col min="20" max="21" width="6" bestFit="1" customWidth="1"/>
    <col min="22" max="23" width="10.28515625" bestFit="1" customWidth="1"/>
    <col min="24" max="24" width="12.7109375" bestFit="1" customWidth="1"/>
    <col min="25" max="25" width="29.5703125" bestFit="1" customWidth="1"/>
    <col min="26" max="28" width="23.5703125" bestFit="1" customWidth="1"/>
    <col min="29" max="29" width="8.140625" bestFit="1" customWidth="1"/>
    <col min="30" max="30" width="12.7109375" bestFit="1" customWidth="1"/>
    <col min="31" max="31" width="24.42578125" bestFit="1" customWidth="1"/>
    <col min="32" max="32" width="24.7109375" bestFit="1" customWidth="1"/>
    <col min="33" max="33" width="9.140625" bestFit="1" customWidth="1"/>
    <col min="34" max="34" width="7.28515625" bestFit="1" customWidth="1"/>
  </cols>
  <sheetData>
    <row r="1" spans="1:34" ht="18.75" customHeight="1">
      <c r="A1" s="1" t="s">
        <v>0</v>
      </c>
      <c r="B1" s="1" t="s">
        <v>1</v>
      </c>
      <c r="C1" s="1" t="s">
        <v>2</v>
      </c>
      <c r="D1" s="2" t="s">
        <v>3</v>
      </c>
      <c r="E1" s="2" t="s">
        <v>4</v>
      </c>
      <c r="F1" s="2" t="s">
        <v>5</v>
      </c>
      <c r="G1" s="2"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4" t="s">
        <v>22</v>
      </c>
      <c r="X1" s="3" t="s">
        <v>23</v>
      </c>
      <c r="Y1" s="4" t="s">
        <v>24</v>
      </c>
      <c r="Z1" s="4" t="s">
        <v>25</v>
      </c>
      <c r="AA1" s="4" t="s">
        <v>26</v>
      </c>
      <c r="AB1" s="4" t="s">
        <v>27</v>
      </c>
      <c r="AC1" s="3" t="s">
        <v>28</v>
      </c>
      <c r="AD1" s="3" t="s">
        <v>29</v>
      </c>
      <c r="AE1" s="3" t="s">
        <v>30</v>
      </c>
      <c r="AF1" s="3" t="s">
        <v>31</v>
      </c>
      <c r="AG1" s="5" t="s">
        <v>32</v>
      </c>
      <c r="AH1" s="3" t="s">
        <v>33</v>
      </c>
    </row>
    <row r="2" spans="1:34" ht="18.75" customHeight="1">
      <c r="A2" s="6" t="str">
        <f>情報入力!D71</f>
        <v xml:space="preserve"> </v>
      </c>
      <c r="B2" s="6" t="str">
        <f>情報入力!D72</f>
        <v xml:space="preserve"> </v>
      </c>
      <c r="C2" s="6" t="str">
        <f>情報入力!D70</f>
        <v xml:space="preserve"> </v>
      </c>
      <c r="D2" s="6" t="str">
        <f>申請用シート!C62</f>
        <v xml:space="preserve"> </v>
      </c>
      <c r="E2" s="6" t="str">
        <f>申請用シート!C63</f>
        <v xml:space="preserve"> </v>
      </c>
      <c r="F2" s="6" t="str">
        <f>申請用シート!J36</f>
        <v>エラー</v>
      </c>
      <c r="G2" s="7" t="str">
        <f>申請用シート!I14</f>
        <v xml:space="preserve"> </v>
      </c>
      <c r="H2" s="6" t="str">
        <f>申請用シート!C99</f>
        <v xml:space="preserve"> </v>
      </c>
      <c r="I2" s="8" t="str">
        <f>申請用シート!C101</f>
        <v xml:space="preserve"> </v>
      </c>
      <c r="J2" s="8" t="str">
        <f>申請用シート!C18</f>
        <v xml:space="preserve"> </v>
      </c>
      <c r="K2" s="8" t="str">
        <f>申請用シート!C55</f>
        <v xml:space="preserve"> </v>
      </c>
      <c r="L2" s="8" t="str">
        <f>申請用シート!C56</f>
        <v xml:space="preserve"> </v>
      </c>
      <c r="M2" s="8" t="str">
        <f>申請用シート!C57</f>
        <v xml:space="preserve"> </v>
      </c>
      <c r="N2" s="8" t="str">
        <f>申請用シート!C58</f>
        <v xml:space="preserve"> </v>
      </c>
      <c r="O2" s="8" t="str">
        <f>申請用シート!C59</f>
        <v xml:space="preserve"> </v>
      </c>
      <c r="P2" s="8" t="str">
        <f>申請用シート!C68</f>
        <v xml:space="preserve"> </v>
      </c>
      <c r="Q2" s="8" t="str">
        <f>申請用シート!C69</f>
        <v xml:space="preserve"> </v>
      </c>
      <c r="R2" s="8" t="str">
        <f>申請用シート!C70</f>
        <v xml:space="preserve"> </v>
      </c>
      <c r="S2" s="8" t="str">
        <f>申請用シート!C72</f>
        <v xml:space="preserve"> </v>
      </c>
      <c r="T2" s="8" t="str">
        <f>申請用シート!C73</f>
        <v xml:space="preserve"> </v>
      </c>
      <c r="U2" s="8" t="str">
        <f>申請用シート!C74</f>
        <v xml:space="preserve"> </v>
      </c>
      <c r="V2" s="8" t="str">
        <f>申請用シート!C75</f>
        <v xml:space="preserve"> </v>
      </c>
      <c r="W2" s="8" t="str">
        <f>申請用シート!C76</f>
        <v xml:space="preserve"> </v>
      </c>
      <c r="X2" s="8" t="str">
        <f>申請用シート!C77</f>
        <v xml:space="preserve"> </v>
      </c>
      <c r="Y2" s="8">
        <f>申請用シート!I20</f>
        <v>0</v>
      </c>
      <c r="Z2" s="8">
        <f>申請用シート!J20</f>
        <v>0</v>
      </c>
      <c r="AA2" s="8">
        <f>申請用シート!K20</f>
        <v>0</v>
      </c>
      <c r="AB2" s="8">
        <f>申請用シート!L20</f>
        <v>0</v>
      </c>
      <c r="AC2" s="8">
        <f>申請用シート!I10</f>
        <v>0</v>
      </c>
      <c r="AD2" s="8">
        <f>申請用シート!I12</f>
        <v>0</v>
      </c>
      <c r="AE2" s="9" t="str">
        <f>申請用シート!J17</f>
        <v>-</v>
      </c>
      <c r="AF2" s="9" t="str">
        <f>申請用シート!L17</f>
        <v>-</v>
      </c>
      <c r="AG2" s="10" t="str">
        <f>情報入力!D49</f>
        <v xml:space="preserve"> </v>
      </c>
      <c r="AH2" s="11" t="str">
        <f>申請用シート!C30</f>
        <v>12月</v>
      </c>
    </row>
    <row r="3" spans="1:34" ht="18.7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row>
    <row r="4" spans="1:34" ht="18.7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row>
    <row r="5" spans="1:34" ht="18.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row>
    <row r="6" spans="1:34" ht="18.7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ht="18.7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8.7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row>
    <row r="9" spans="1:34" ht="18.7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row>
    <row r="10" spans="1:34" ht="18.7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row>
    <row r="11" spans="1:34" ht="18.7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row>
    <row r="12" spans="1:34" ht="18.7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row>
    <row r="13" spans="1:34" ht="18.7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row>
    <row r="14" spans="1:34" ht="18.7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row>
    <row r="15" spans="1:34" ht="18.7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4" ht="18.7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row>
    <row r="17" spans="1:34" ht="18.7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row>
    <row r="18" spans="1:34" ht="18.7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row>
    <row r="19" spans="1:34" ht="18.7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row>
    <row r="20" spans="1:34" ht="18.7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row>
    <row r="21" spans="1:34" ht="18.7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row>
    <row r="22" spans="1:34" ht="18.7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row>
    <row r="23" spans="1:34" ht="18.7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row>
    <row r="24" spans="1:34" ht="18.7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row>
    <row r="25" spans="1:34" ht="18.7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row>
    <row r="26" spans="1:34" ht="18.7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row>
    <row r="27" spans="1:34" ht="18.7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row>
    <row r="28" spans="1:34" ht="18.7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row>
    <row r="29" spans="1:34" ht="18.7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row>
    <row r="30" spans="1:34" ht="18.7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row>
    <row r="31" spans="1:34" ht="18.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row>
    <row r="32" spans="1:34" ht="18.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row>
    <row r="33" spans="1:34" ht="18.7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row>
    <row r="34" spans="1:34" ht="18.7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row>
    <row r="35" spans="1:34" ht="18.7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row>
    <row r="36" spans="1:34" ht="18.7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row>
    <row r="37" spans="1:34" ht="18.7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row>
    <row r="38" spans="1:34" ht="18.7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row>
    <row r="39" spans="1:34" ht="18.7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row>
    <row r="40" spans="1:34" ht="18.7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row>
    <row r="41" spans="1:34" ht="18.7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row>
    <row r="42" spans="1:34" ht="18.7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row>
    <row r="43" spans="1:34" ht="18.7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row>
    <row r="44" spans="1:34" ht="18.7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row>
    <row r="45" spans="1:34" ht="18.7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row>
    <row r="46" spans="1:34" ht="18.7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row>
    <row r="47" spans="1:34" ht="18.7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row>
    <row r="48" spans="1:34" ht="18.7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row>
    <row r="49" spans="1:34" ht="18.7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row>
    <row r="50" spans="1:34" ht="18.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row>
    <row r="51" spans="1:34" ht="18.7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row>
    <row r="52" spans="1:34" ht="18.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row>
    <row r="53" spans="1:34" ht="18.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row>
    <row r="54" spans="1:34" ht="18.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row>
    <row r="55" spans="1:34" ht="18.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row>
    <row r="56" spans="1:34" ht="18.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row>
    <row r="57" spans="1:34" ht="18.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row>
    <row r="58" spans="1:34" ht="18.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row>
    <row r="59" spans="1:34" ht="18.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row>
    <row r="60" spans="1:34" ht="18.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row>
    <row r="61" spans="1:34" ht="18.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row>
    <row r="62" spans="1:34" ht="18.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row>
    <row r="63" spans="1:34" ht="18.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row>
    <row r="64" spans="1:34" ht="18.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row>
    <row r="65" spans="1:34" ht="18.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row>
    <row r="66" spans="1:34" ht="18.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row>
    <row r="67" spans="1:34" ht="18.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row>
    <row r="68" spans="1:34" ht="18.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row>
    <row r="69" spans="1:34" ht="18.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row>
    <row r="70" spans="1:34" ht="18.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row>
    <row r="71" spans="1:34" ht="18.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row>
    <row r="72" spans="1:34" ht="18.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row>
    <row r="73" spans="1:34" ht="18.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row>
    <row r="74" spans="1:34" ht="18.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row>
    <row r="75" spans="1:34" ht="18.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row>
    <row r="76" spans="1:34" ht="18.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row>
    <row r="77" spans="1:34" ht="18.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row>
    <row r="78" spans="1:34" ht="18.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ht="18.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ht="18.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ht="18.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ht="18.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ht="18.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ht="18.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ht="18.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ht="18.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ht="18.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ht="18.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ht="18.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ht="18.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ht="18.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ht="18.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ht="18.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ht="18.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ht="18.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ht="18.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ht="18.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ht="18.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ht="18.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ht="18.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ht="18.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ht="18.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ht="18.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ht="18.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ht="18.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ht="18.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ht="18.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ht="18.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ht="18.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ht="18.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ht="18.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ht="18.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ht="18.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ht="18.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ht="18.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ht="18.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ht="18.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ht="18.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ht="18.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ht="18.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ht="18.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ht="18.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ht="18.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ht="18.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ht="18.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ht="18.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ht="18.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row>
    <row r="128" spans="1:34" ht="18.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ht="18.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ht="18.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ht="18.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ht="18.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ht="18.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ht="18.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ht="18.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ht="18.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ht="18.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ht="18.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ht="18.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ht="18.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ht="18.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ht="18.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ht="18.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ht="18.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ht="18.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ht="18.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ht="18.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ht="18.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ht="18.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ht="18.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ht="18.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ht="18.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ht="18.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ht="18.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ht="18.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ht="18.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ht="18.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ht="18.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ht="18.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ht="18.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ht="18.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ht="18.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ht="18.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ht="18.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ht="18.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ht="18.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ht="18.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ht="18.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ht="18.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ht="18.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ht="18.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ht="18.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ht="18.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ht="18.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ht="18.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ht="18.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ht="18.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ht="18.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ht="18.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ht="18.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ht="18.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ht="18.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ht="18.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row>
    <row r="184" spans="1:34" ht="18.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ht="18.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ht="18.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row>
    <row r="187" spans="1:34" ht="18.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ht="18.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ht="18.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row>
    <row r="190" spans="1:34" ht="18.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ht="18.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ht="18.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ht="18.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ht="18.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ht="18.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ht="18.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ht="18.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ht="18.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ht="18.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ht="18.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ht="18.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ht="18.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ht="18.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ht="18.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ht="18.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ht="18.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ht="18.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ht="18.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ht="18.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ht="18.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ht="18.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ht="18.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ht="18.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ht="18.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ht="18.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ht="18.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ht="18.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ht="18.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ht="18.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ht="18.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1:3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row r="997" spans="1:3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row>
    <row r="998" spans="1:3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row>
    <row r="999" spans="1:3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row>
    <row r="1000" spans="1:3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row>
  </sheetData>
  <phoneticPr fontId="84"/>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pageSetUpPr fitToPage="1"/>
  </sheetPr>
  <dimension ref="A1:AB1004"/>
  <sheetViews>
    <sheetView tabSelected="1" zoomScaleNormal="100" workbookViewId="0">
      <selection activeCell="K5" sqref="K5:N5"/>
    </sheetView>
  </sheetViews>
  <sheetFormatPr defaultColWidth="14.42578125" defaultRowHeight="15" customHeight="1" outlineLevelRow="1"/>
  <cols>
    <col min="1" max="1" width="3.7109375" customWidth="1"/>
    <col min="2" max="2" width="30.7109375" customWidth="1"/>
    <col min="3" max="11" width="10.7109375" customWidth="1"/>
    <col min="12" max="12" width="20.7109375" customWidth="1"/>
    <col min="13" max="14" width="10.7109375" customWidth="1"/>
    <col min="15" max="15" width="2.140625" customWidth="1"/>
    <col min="16" max="16" width="28.7109375" customWidth="1"/>
    <col min="17" max="17" width="70.7109375" customWidth="1"/>
    <col min="18" max="18" width="10.7109375" customWidth="1"/>
    <col min="19" max="19" width="15.7109375" hidden="1" customWidth="1"/>
    <col min="20" max="20" width="10.5703125" hidden="1" customWidth="1"/>
    <col min="21" max="21" width="26.42578125" hidden="1" customWidth="1"/>
    <col min="22" max="22" width="4.5703125" hidden="1" customWidth="1"/>
    <col min="23" max="26" width="19.28515625" hidden="1" customWidth="1"/>
    <col min="27" max="28" width="19.28515625" customWidth="1"/>
  </cols>
  <sheetData>
    <row r="1" spans="1:28" ht="13.5" customHeight="1" thickTop="1" thickBot="1">
      <c r="A1" s="171"/>
      <c r="B1" s="171"/>
      <c r="C1" s="171"/>
      <c r="D1" s="171"/>
      <c r="E1" s="171"/>
      <c r="F1" s="171"/>
      <c r="G1" s="171"/>
      <c r="H1" s="171"/>
      <c r="I1" s="171"/>
      <c r="J1" s="171"/>
      <c r="K1" s="171"/>
      <c r="L1" s="171"/>
      <c r="M1" s="171"/>
      <c r="N1" s="171" t="s">
        <v>4701</v>
      </c>
      <c r="O1" s="171"/>
      <c r="P1" s="172"/>
      <c r="Q1" s="172"/>
      <c r="R1" s="172"/>
      <c r="S1" s="173" t="s">
        <v>34</v>
      </c>
      <c r="T1" s="173" t="s">
        <v>35</v>
      </c>
      <c r="U1" s="174" t="s">
        <v>36</v>
      </c>
      <c r="V1" s="175" t="s">
        <v>37</v>
      </c>
      <c r="W1" s="176" t="s">
        <v>38</v>
      </c>
      <c r="X1" s="176" t="s">
        <v>39</v>
      </c>
      <c r="Y1" s="176" t="s">
        <v>40</v>
      </c>
      <c r="Z1" s="176" t="s">
        <v>41</v>
      </c>
      <c r="AA1" s="177"/>
      <c r="AB1" s="177"/>
    </row>
    <row r="2" spans="1:28" ht="24" customHeight="1" thickTop="1" thickBot="1">
      <c r="A2" s="13"/>
      <c r="B2" s="13"/>
      <c r="C2" s="178" t="s">
        <v>42</v>
      </c>
      <c r="D2" s="179"/>
      <c r="E2" s="179"/>
      <c r="F2" s="179"/>
      <c r="G2" s="179"/>
      <c r="H2" s="179"/>
      <c r="I2" s="179"/>
      <c r="J2" s="179"/>
      <c r="K2" s="179"/>
      <c r="L2" s="179"/>
      <c r="M2" s="179"/>
      <c r="N2" s="180" t="str">
        <f>IF($T$5=TRUE,"✔","")</f>
        <v/>
      </c>
      <c r="O2" s="13"/>
      <c r="P2" s="181"/>
      <c r="Q2" s="181"/>
      <c r="R2" s="181"/>
      <c r="S2" s="182"/>
      <c r="T2" s="183"/>
      <c r="U2" s="184"/>
      <c r="V2" s="185"/>
      <c r="W2" s="186"/>
      <c r="X2" s="186"/>
      <c r="Y2" s="186"/>
      <c r="Z2" s="186"/>
      <c r="AA2" s="187"/>
      <c r="AB2" s="187"/>
    </row>
    <row r="3" spans="1:28" ht="37.5" customHeight="1" outlineLevel="1" thickTop="1" thickBot="1">
      <c r="A3" s="13"/>
      <c r="B3" s="13"/>
      <c r="C3" s="805" t="s">
        <v>43</v>
      </c>
      <c r="D3" s="806"/>
      <c r="E3" s="806"/>
      <c r="F3" s="806"/>
      <c r="G3" s="806"/>
      <c r="H3" s="806"/>
      <c r="I3" s="806"/>
      <c r="J3" s="806"/>
      <c r="K3" s="806"/>
      <c r="L3" s="806"/>
      <c r="M3" s="806"/>
      <c r="N3" s="807"/>
      <c r="O3" s="13"/>
      <c r="P3" s="181"/>
      <c r="Q3" s="181"/>
      <c r="R3" s="181"/>
      <c r="S3" s="188"/>
      <c r="T3" s="189"/>
      <c r="U3" s="190"/>
      <c r="V3" s="191"/>
      <c r="W3" s="192"/>
      <c r="X3" s="192"/>
      <c r="Y3" s="192"/>
      <c r="Z3" s="192"/>
      <c r="AA3" s="187"/>
      <c r="AB3" s="187"/>
    </row>
    <row r="4" spans="1:28" ht="22.5" customHeight="1" outlineLevel="1" thickTop="1" thickBot="1">
      <c r="A4" s="13"/>
      <c r="B4" s="13"/>
      <c r="C4" s="808" t="s">
        <v>44</v>
      </c>
      <c r="D4" s="638"/>
      <c r="E4" s="638"/>
      <c r="F4" s="638"/>
      <c r="G4" s="638"/>
      <c r="H4" s="638"/>
      <c r="I4" s="638"/>
      <c r="J4" s="638"/>
      <c r="K4" s="638"/>
      <c r="L4" s="638"/>
      <c r="M4" s="638"/>
      <c r="N4" s="790"/>
      <c r="O4" s="13"/>
      <c r="P4" s="181"/>
      <c r="Q4" s="181"/>
      <c r="R4" s="181"/>
      <c r="S4" s="188"/>
      <c r="T4" s="193" t="s">
        <v>4599</v>
      </c>
      <c r="U4" s="190"/>
      <c r="V4" s="191"/>
      <c r="W4" s="192"/>
      <c r="X4" s="192"/>
      <c r="Y4" s="192"/>
      <c r="Z4" s="192"/>
      <c r="AA4" s="187"/>
      <c r="AB4" s="187"/>
    </row>
    <row r="5" spans="1:28" ht="33.75" customHeight="1" outlineLevel="1" thickTop="1" thickBot="1">
      <c r="A5" s="13"/>
      <c r="B5" s="194"/>
      <c r="C5" s="195"/>
      <c r="D5" s="196"/>
      <c r="E5" s="196"/>
      <c r="F5" s="779" t="s">
        <v>45</v>
      </c>
      <c r="G5" s="654"/>
      <c r="H5" s="654"/>
      <c r="I5" s="654"/>
      <c r="J5" s="655"/>
      <c r="K5" s="781" t="s">
        <v>46</v>
      </c>
      <c r="L5" s="657"/>
      <c r="M5" s="657"/>
      <c r="N5" s="658"/>
      <c r="O5" s="197"/>
      <c r="P5" s="778" t="s">
        <v>47</v>
      </c>
      <c r="Q5" s="608"/>
      <c r="R5" s="181"/>
      <c r="S5" s="188" t="str">
        <f t="array" aca="1" ref="S5" ca="1">CELL("address",$K$5)</f>
        <v>$K$5</v>
      </c>
      <c r="T5" s="198" t="b">
        <f>IF($K$5=$W$5,TRUE,FALSE)</f>
        <v>0</v>
      </c>
      <c r="U5" s="190" t="s">
        <v>48</v>
      </c>
      <c r="V5" s="191"/>
      <c r="W5" s="192" t="s">
        <v>49</v>
      </c>
      <c r="X5" s="192"/>
      <c r="Y5" s="192"/>
      <c r="Z5" s="192"/>
      <c r="AA5" s="187"/>
      <c r="AB5" s="187"/>
    </row>
    <row r="6" spans="1:28" ht="9.75" customHeight="1" outlineLevel="1" thickTop="1" thickBot="1">
      <c r="A6" s="13"/>
      <c r="B6" s="13"/>
      <c r="C6" s="13"/>
      <c r="D6" s="13"/>
      <c r="E6" s="13"/>
      <c r="F6" s="13"/>
      <c r="G6" s="13"/>
      <c r="H6" s="13"/>
      <c r="I6" s="199"/>
      <c r="J6" s="199"/>
      <c r="K6" s="199"/>
      <c r="L6" s="199"/>
      <c r="M6" s="199"/>
      <c r="N6" s="200"/>
      <c r="O6" s="13"/>
      <c r="P6" s="181"/>
      <c r="Q6" s="181"/>
      <c r="R6" s="181"/>
      <c r="S6" s="188"/>
      <c r="T6" s="183"/>
      <c r="U6" s="190"/>
      <c r="V6" s="191"/>
      <c r="W6" s="192"/>
      <c r="X6" s="192"/>
      <c r="Y6" s="192"/>
      <c r="Z6" s="192"/>
      <c r="AA6" s="187"/>
      <c r="AB6" s="187"/>
    </row>
    <row r="7" spans="1:28" ht="24" customHeight="1" thickTop="1" thickBot="1">
      <c r="A7" s="13"/>
      <c r="B7" s="13"/>
      <c r="C7" s="178" t="s">
        <v>50</v>
      </c>
      <c r="D7" s="179"/>
      <c r="E7" s="179"/>
      <c r="F7" s="179"/>
      <c r="G7" s="179"/>
      <c r="H7" s="179"/>
      <c r="I7" s="179"/>
      <c r="J7" s="179"/>
      <c r="K7" s="179"/>
      <c r="L7" s="179"/>
      <c r="M7" s="179"/>
      <c r="N7" s="180" t="str">
        <f>IF($T$13=TRUE,"✔","")</f>
        <v/>
      </c>
      <c r="O7" s="13"/>
      <c r="P7" s="181"/>
      <c r="Q7" s="181"/>
      <c r="R7" s="181"/>
      <c r="S7" s="201"/>
      <c r="T7" s="202"/>
      <c r="U7" s="203"/>
      <c r="V7" s="204"/>
      <c r="W7" s="205"/>
      <c r="X7" s="205"/>
      <c r="Y7" s="205"/>
      <c r="Z7" s="205"/>
      <c r="AA7" s="187"/>
      <c r="AB7" s="187"/>
    </row>
    <row r="8" spans="1:28" ht="42" customHeight="1" outlineLevel="1" thickTop="1" thickBot="1">
      <c r="A8" s="13"/>
      <c r="B8" s="13"/>
      <c r="C8" s="206"/>
      <c r="D8" s="788" t="s">
        <v>51</v>
      </c>
      <c r="E8" s="660"/>
      <c r="F8" s="660"/>
      <c r="G8" s="660"/>
      <c r="H8" s="660"/>
      <c r="I8" s="660"/>
      <c r="J8" s="660"/>
      <c r="K8" s="660"/>
      <c r="L8" s="660"/>
      <c r="M8" s="660"/>
      <c r="N8" s="661"/>
      <c r="O8" s="13"/>
      <c r="P8" s="181"/>
      <c r="Q8" s="181"/>
      <c r="R8" s="181"/>
      <c r="S8" s="207" t="s">
        <v>52</v>
      </c>
      <c r="T8" s="208"/>
      <c r="U8" s="208"/>
      <c r="V8" s="209"/>
      <c r="W8" s="209"/>
      <c r="X8" s="209"/>
      <c r="Y8" s="209"/>
      <c r="Z8" s="210"/>
      <c r="AA8" s="187"/>
      <c r="AB8" s="187"/>
    </row>
    <row r="9" spans="1:28" ht="42" customHeight="1" outlineLevel="1" thickTop="1" thickBot="1">
      <c r="A9" s="13"/>
      <c r="B9" s="13"/>
      <c r="C9" s="211"/>
      <c r="D9" s="789" t="s">
        <v>53</v>
      </c>
      <c r="E9" s="638"/>
      <c r="F9" s="638"/>
      <c r="G9" s="638"/>
      <c r="H9" s="638"/>
      <c r="I9" s="638"/>
      <c r="J9" s="638"/>
      <c r="K9" s="638"/>
      <c r="L9" s="638"/>
      <c r="M9" s="638"/>
      <c r="N9" s="790"/>
      <c r="O9" s="13"/>
      <c r="P9" s="181"/>
      <c r="Q9" s="181"/>
      <c r="R9" s="181"/>
      <c r="S9" s="207" t="s">
        <v>54</v>
      </c>
      <c r="T9" s="208"/>
      <c r="U9" s="208"/>
      <c r="V9" s="209"/>
      <c r="W9" s="209"/>
      <c r="X9" s="209"/>
      <c r="Y9" s="209"/>
      <c r="Z9" s="210"/>
      <c r="AA9" s="187"/>
      <c r="AB9" s="187"/>
    </row>
    <row r="10" spans="1:28" ht="27.75" customHeight="1" outlineLevel="1" thickTop="1" thickBot="1">
      <c r="A10" s="13"/>
      <c r="B10" s="13"/>
      <c r="C10" s="212"/>
      <c r="D10" s="791" t="s">
        <v>55</v>
      </c>
      <c r="E10" s="792"/>
      <c r="F10" s="792"/>
      <c r="G10" s="792"/>
      <c r="H10" s="792"/>
      <c r="I10" s="792"/>
      <c r="J10" s="792"/>
      <c r="K10" s="792"/>
      <c r="L10" s="792"/>
      <c r="M10" s="792"/>
      <c r="N10" s="793"/>
      <c r="O10" s="13"/>
      <c r="P10" s="181"/>
      <c r="Q10" s="181"/>
      <c r="R10" s="181"/>
      <c r="S10" s="188"/>
      <c r="T10" s="189"/>
      <c r="U10" s="190"/>
      <c r="V10" s="191"/>
      <c r="W10" s="192"/>
      <c r="X10" s="192"/>
      <c r="Y10" s="192"/>
      <c r="Z10" s="192"/>
      <c r="AA10" s="187"/>
      <c r="AB10" s="187"/>
    </row>
    <row r="11" spans="1:28" ht="22.5" customHeight="1" outlineLevel="1" thickTop="1" thickBot="1">
      <c r="A11" s="13"/>
      <c r="B11" s="13"/>
      <c r="C11" s="794" t="s">
        <v>56</v>
      </c>
      <c r="D11" s="795"/>
      <c r="E11" s="795"/>
      <c r="F11" s="795"/>
      <c r="G11" s="795"/>
      <c r="H11" s="795"/>
      <c r="I11" s="795"/>
      <c r="J11" s="795"/>
      <c r="K11" s="795"/>
      <c r="L11" s="795"/>
      <c r="M11" s="795"/>
      <c r="N11" s="796"/>
      <c r="O11" s="13"/>
      <c r="P11" s="181"/>
      <c r="Q11" s="181"/>
      <c r="R11" s="181"/>
      <c r="S11" s="188"/>
      <c r="T11" s="189"/>
      <c r="U11" s="190"/>
      <c r="V11" s="191"/>
      <c r="W11" s="192"/>
      <c r="X11" s="192"/>
      <c r="Y11" s="192"/>
      <c r="Z11" s="192"/>
      <c r="AA11" s="187"/>
      <c r="AB11" s="187"/>
    </row>
    <row r="12" spans="1:28" ht="22.5" customHeight="1" outlineLevel="1" thickTop="1" thickBot="1">
      <c r="A12" s="13"/>
      <c r="B12" s="13"/>
      <c r="C12" s="804" t="s">
        <v>57</v>
      </c>
      <c r="D12" s="638"/>
      <c r="E12" s="638"/>
      <c r="F12" s="638"/>
      <c r="G12" s="638"/>
      <c r="H12" s="638"/>
      <c r="I12" s="638"/>
      <c r="J12" s="638"/>
      <c r="K12" s="638"/>
      <c r="L12" s="638"/>
      <c r="M12" s="638"/>
      <c r="N12" s="790"/>
      <c r="O12" s="13"/>
      <c r="P12" s="181"/>
      <c r="Q12" s="181"/>
      <c r="R12" s="181"/>
      <c r="S12" s="188"/>
      <c r="T12" s="193" t="s">
        <v>4600</v>
      </c>
      <c r="U12" s="190"/>
      <c r="V12" s="191"/>
      <c r="W12" s="192"/>
      <c r="X12" s="192"/>
      <c r="Y12" s="192"/>
      <c r="Z12" s="192"/>
      <c r="AA12" s="187"/>
      <c r="AB12" s="187"/>
    </row>
    <row r="13" spans="1:28" ht="33.75" customHeight="1" outlineLevel="1" thickTop="1" thickBot="1">
      <c r="A13" s="13"/>
      <c r="B13" s="194"/>
      <c r="C13" s="195"/>
      <c r="D13" s="195"/>
      <c r="E13" s="196"/>
      <c r="F13" s="779" t="s">
        <v>58</v>
      </c>
      <c r="G13" s="654"/>
      <c r="H13" s="654"/>
      <c r="I13" s="654"/>
      <c r="J13" s="655"/>
      <c r="K13" s="781" t="s">
        <v>46</v>
      </c>
      <c r="L13" s="657"/>
      <c r="M13" s="657"/>
      <c r="N13" s="658"/>
      <c r="O13" s="197"/>
      <c r="P13" s="778" t="s">
        <v>47</v>
      </c>
      <c r="Q13" s="608"/>
      <c r="R13" s="181"/>
      <c r="S13" s="188" t="str">
        <f t="array" aca="1" ref="S13" ca="1">CELL("address",$K$13)</f>
        <v>$K$13</v>
      </c>
      <c r="T13" s="198" t="b">
        <f>IF($K$13=$W$13,TRUE,FALSE)</f>
        <v>0</v>
      </c>
      <c r="U13" s="190" t="s">
        <v>48</v>
      </c>
      <c r="V13" s="191"/>
      <c r="W13" s="192" t="s">
        <v>49</v>
      </c>
      <c r="X13" s="192"/>
      <c r="Y13" s="192"/>
      <c r="Z13" s="192"/>
      <c r="AA13" s="187"/>
      <c r="AB13" s="187"/>
    </row>
    <row r="14" spans="1:28" ht="9.75" customHeight="1" outlineLevel="1" thickTop="1" thickBot="1">
      <c r="A14" s="13"/>
      <c r="B14" s="213"/>
      <c r="C14" s="214"/>
      <c r="D14" s="214"/>
      <c r="E14" s="214"/>
      <c r="F14" s="214"/>
      <c r="G14" s="214"/>
      <c r="H14" s="214"/>
      <c r="I14" s="214"/>
      <c r="J14" s="215"/>
      <c r="K14" s="197"/>
      <c r="L14" s="13"/>
      <c r="M14" s="13"/>
      <c r="N14" s="13"/>
      <c r="O14" s="13"/>
      <c r="P14" s="181"/>
      <c r="Q14" s="181"/>
      <c r="R14" s="181"/>
      <c r="S14" s="188"/>
      <c r="T14" s="183"/>
      <c r="U14" s="190"/>
      <c r="V14" s="191"/>
      <c r="W14" s="192"/>
      <c r="X14" s="192"/>
      <c r="Y14" s="192"/>
      <c r="Z14" s="192"/>
      <c r="AA14" s="187"/>
      <c r="AB14" s="187"/>
    </row>
    <row r="15" spans="1:28" ht="24" customHeight="1" thickTop="1" thickBot="1">
      <c r="A15" s="13"/>
      <c r="B15" s="213"/>
      <c r="C15" s="216" t="s">
        <v>4621</v>
      </c>
      <c r="D15" s="217"/>
      <c r="E15" s="217"/>
      <c r="F15" s="217"/>
      <c r="G15" s="217"/>
      <c r="H15" s="217"/>
      <c r="I15" s="217"/>
      <c r="J15" s="217"/>
      <c r="K15" s="217"/>
      <c r="L15" s="217"/>
      <c r="M15" s="217"/>
      <c r="N15" s="218" t="str">
        <f>IF($T$19=TRUE,"✔","")</f>
        <v/>
      </c>
      <c r="O15" s="13"/>
      <c r="P15" s="181"/>
      <c r="Q15" s="181"/>
      <c r="R15" s="181"/>
      <c r="S15" s="188"/>
      <c r="T15" s="183"/>
      <c r="U15" s="190"/>
      <c r="V15" s="191"/>
      <c r="W15" s="192"/>
      <c r="X15" s="192"/>
      <c r="Y15" s="192"/>
      <c r="Z15" s="192"/>
      <c r="AA15" s="187"/>
      <c r="AB15" s="187"/>
    </row>
    <row r="16" spans="1:28" ht="15" customHeight="1" outlineLevel="1" thickTop="1" thickBot="1">
      <c r="A16" s="13"/>
      <c r="B16" s="219"/>
      <c r="C16" s="772" t="s">
        <v>4620</v>
      </c>
      <c r="D16" s="773"/>
      <c r="E16" s="773"/>
      <c r="F16" s="773"/>
      <c r="G16" s="773"/>
      <c r="H16" s="773"/>
      <c r="I16" s="773"/>
      <c r="J16" s="773"/>
      <c r="K16" s="773"/>
      <c r="L16" s="773"/>
      <c r="M16" s="773"/>
      <c r="N16" s="774"/>
      <c r="O16" s="220"/>
      <c r="P16" s="221"/>
      <c r="Q16" s="181"/>
      <c r="R16" s="181"/>
      <c r="S16" s="188"/>
      <c r="T16" s="183"/>
      <c r="U16" s="190"/>
      <c r="V16" s="191"/>
      <c r="W16" s="192"/>
      <c r="X16" s="192"/>
      <c r="Y16" s="192"/>
      <c r="Z16" s="192"/>
      <c r="AA16" s="187"/>
      <c r="AB16" s="187"/>
    </row>
    <row r="17" spans="1:28" ht="15" customHeight="1" outlineLevel="1" thickTop="1" thickBot="1">
      <c r="A17" s="13"/>
      <c r="B17" s="219"/>
      <c r="C17" s="775"/>
      <c r="D17" s="776"/>
      <c r="E17" s="776"/>
      <c r="F17" s="776"/>
      <c r="G17" s="776"/>
      <c r="H17" s="776"/>
      <c r="I17" s="776"/>
      <c r="J17" s="776"/>
      <c r="K17" s="776"/>
      <c r="L17" s="776"/>
      <c r="M17" s="776"/>
      <c r="N17" s="777"/>
      <c r="O17" s="222"/>
      <c r="P17" s="223"/>
      <c r="Q17" s="224"/>
      <c r="R17" s="181"/>
      <c r="S17" s="188"/>
      <c r="T17" s="225"/>
      <c r="U17" s="190"/>
      <c r="V17" s="191"/>
      <c r="W17" s="192"/>
      <c r="X17" s="192"/>
      <c r="Y17" s="192"/>
      <c r="Z17" s="192"/>
      <c r="AA17" s="187"/>
      <c r="AB17" s="187"/>
    </row>
    <row r="18" spans="1:28" ht="15" customHeight="1" outlineLevel="1" thickTop="1" thickBot="1">
      <c r="A18" s="13"/>
      <c r="B18" s="219"/>
      <c r="C18" s="775"/>
      <c r="D18" s="776"/>
      <c r="E18" s="776"/>
      <c r="F18" s="776"/>
      <c r="G18" s="776"/>
      <c r="H18" s="776"/>
      <c r="I18" s="776"/>
      <c r="J18" s="776"/>
      <c r="K18" s="776"/>
      <c r="L18" s="776"/>
      <c r="M18" s="776"/>
      <c r="N18" s="777"/>
      <c r="O18" s="220"/>
      <c r="P18" s="226"/>
      <c r="Q18" s="181"/>
      <c r="R18" s="181"/>
      <c r="S18" s="188"/>
      <c r="T18" s="227" t="s">
        <v>4601</v>
      </c>
      <c r="U18" s="190"/>
      <c r="V18" s="191"/>
      <c r="W18" s="192"/>
      <c r="X18" s="192"/>
      <c r="Y18" s="192"/>
      <c r="Z18" s="192"/>
      <c r="AA18" s="187"/>
      <c r="AB18" s="187"/>
    </row>
    <row r="19" spans="1:28" ht="33.75" customHeight="1" outlineLevel="1" thickTop="1" thickBot="1">
      <c r="A19" s="13"/>
      <c r="B19" s="213"/>
      <c r="C19" s="228"/>
      <c r="D19" s="228"/>
      <c r="E19" s="229"/>
      <c r="F19" s="779" t="s">
        <v>59</v>
      </c>
      <c r="G19" s="780"/>
      <c r="H19" s="780"/>
      <c r="I19" s="780"/>
      <c r="J19" s="780"/>
      <c r="K19" s="781" t="s">
        <v>46</v>
      </c>
      <c r="L19" s="657"/>
      <c r="M19" s="657"/>
      <c r="N19" s="658"/>
      <c r="O19" s="220"/>
      <c r="P19" s="778" t="s">
        <v>60</v>
      </c>
      <c r="Q19" s="608"/>
      <c r="R19" s="181"/>
      <c r="S19" s="188" t="s">
        <v>61</v>
      </c>
      <c r="T19" s="198" t="b">
        <f>IF($K$19=$W$19,TRUE,FALSE)</f>
        <v>0</v>
      </c>
      <c r="U19" s="230" t="s">
        <v>48</v>
      </c>
      <c r="V19" s="191"/>
      <c r="W19" s="192" t="s">
        <v>62</v>
      </c>
      <c r="X19" s="192"/>
      <c r="Y19" s="192"/>
      <c r="Z19" s="192"/>
      <c r="AA19" s="187"/>
      <c r="AB19" s="187"/>
    </row>
    <row r="20" spans="1:28" ht="31.5" customHeight="1" thickTop="1">
      <c r="A20" s="13"/>
      <c r="B20" s="213"/>
      <c r="C20" s="214"/>
      <c r="D20" s="214"/>
      <c r="E20" s="214"/>
      <c r="F20" s="231"/>
      <c r="G20" s="231"/>
      <c r="H20" s="231"/>
      <c r="I20" s="231"/>
      <c r="J20" s="232"/>
      <c r="K20" s="233"/>
      <c r="L20" s="234"/>
      <c r="M20" s="234"/>
      <c r="N20" s="234"/>
      <c r="O20" s="13"/>
      <c r="P20" s="235"/>
      <c r="Q20" s="235"/>
      <c r="R20" s="235"/>
      <c r="S20" s="188"/>
      <c r="T20" s="183"/>
      <c r="U20" s="190"/>
      <c r="V20" s="191"/>
      <c r="W20" s="192"/>
      <c r="X20" s="192"/>
      <c r="Y20" s="192"/>
      <c r="Z20" s="192"/>
      <c r="AA20" s="187"/>
      <c r="AB20" s="187"/>
    </row>
    <row r="21" spans="1:28" ht="24" customHeight="1" thickBot="1">
      <c r="A21" s="13"/>
      <c r="B21" s="236" t="s">
        <v>63</v>
      </c>
      <c r="C21" s="237"/>
      <c r="D21" s="238"/>
      <c r="E21" s="238"/>
      <c r="F21" s="238"/>
      <c r="G21" s="239"/>
      <c r="H21" s="239"/>
      <c r="I21" s="238"/>
      <c r="J21" s="238"/>
      <c r="K21" s="238"/>
      <c r="L21" s="238"/>
      <c r="M21" s="238"/>
      <c r="N21" s="240" t="str">
        <f>IF($T$24=TRUE,"入力済","")</f>
        <v/>
      </c>
      <c r="O21" s="241"/>
      <c r="P21" s="242" t="s">
        <v>4462</v>
      </c>
      <c r="Q21" s="243"/>
      <c r="R21" s="244"/>
      <c r="S21" s="188"/>
      <c r="T21" s="189"/>
      <c r="U21" s="190"/>
      <c r="V21" s="191"/>
      <c r="W21" s="192"/>
      <c r="X21" s="192"/>
      <c r="Y21" s="192"/>
      <c r="Z21" s="192"/>
      <c r="AA21" s="187"/>
      <c r="AB21" s="187"/>
    </row>
    <row r="22" spans="1:28" ht="22.5" customHeight="1">
      <c r="A22" s="13"/>
      <c r="B22" s="640" t="s">
        <v>4622</v>
      </c>
      <c r="C22" s="800"/>
      <c r="D22" s="650" t="s">
        <v>4447</v>
      </c>
      <c r="E22" s="745"/>
      <c r="F22" s="745"/>
      <c r="G22" s="745"/>
      <c r="H22" s="745"/>
      <c r="I22" s="745"/>
      <c r="J22" s="745"/>
      <c r="K22" s="745"/>
      <c r="L22" s="745"/>
      <c r="M22" s="745"/>
      <c r="N22" s="652"/>
      <c r="O22" s="245"/>
      <c r="P22" s="169"/>
      <c r="Q22" s="599" t="s">
        <v>4478</v>
      </c>
      <c r="R22" s="600"/>
      <c r="S22" s="771" t="s">
        <v>64</v>
      </c>
      <c r="T22" s="719" t="s">
        <v>65</v>
      </c>
      <c r="U22" s="190" t="s">
        <v>4460</v>
      </c>
      <c r="V22" s="246"/>
      <c r="W22" s="192" t="s">
        <v>4463</v>
      </c>
      <c r="X22" s="192" t="s">
        <v>4464</v>
      </c>
      <c r="Y22" s="192" t="s">
        <v>4465</v>
      </c>
      <c r="Z22" s="192"/>
      <c r="AA22" s="187"/>
      <c r="AB22" s="187"/>
    </row>
    <row r="23" spans="1:28" ht="22.5" customHeight="1">
      <c r="A23" s="13"/>
      <c r="B23" s="640" t="s">
        <v>4623</v>
      </c>
      <c r="C23" s="800"/>
      <c r="D23" s="643" t="s">
        <v>4447</v>
      </c>
      <c r="E23" s="707"/>
      <c r="F23" s="707"/>
      <c r="G23" s="707"/>
      <c r="H23" s="707"/>
      <c r="I23" s="707"/>
      <c r="J23" s="707"/>
      <c r="K23" s="707"/>
      <c r="L23" s="707"/>
      <c r="M23" s="707"/>
      <c r="N23" s="645"/>
      <c r="O23" s="245"/>
      <c r="P23" s="170"/>
      <c r="Q23" s="601" t="s">
        <v>4479</v>
      </c>
      <c r="R23" s="602"/>
      <c r="S23" s="696"/>
      <c r="T23" s="696"/>
      <c r="U23" s="190"/>
      <c r="V23" s="246"/>
      <c r="W23" s="192"/>
      <c r="X23" s="192"/>
      <c r="Y23" s="192"/>
      <c r="Z23" s="192"/>
      <c r="AA23" s="187"/>
      <c r="AB23" s="187"/>
    </row>
    <row r="24" spans="1:28" ht="22.5" customHeight="1">
      <c r="A24" s="13"/>
      <c r="B24" s="640" t="s">
        <v>4452</v>
      </c>
      <c r="C24" s="642"/>
      <c r="D24" s="247" t="s">
        <v>66</v>
      </c>
      <c r="E24" s="801" t="s">
        <v>46</v>
      </c>
      <c r="F24" s="707"/>
      <c r="G24" s="707"/>
      <c r="H24" s="707"/>
      <c r="I24" s="749"/>
      <c r="J24" s="248" t="s">
        <v>67</v>
      </c>
      <c r="K24" s="801" t="s">
        <v>46</v>
      </c>
      <c r="L24" s="707"/>
      <c r="M24" s="707"/>
      <c r="N24" s="708"/>
      <c r="O24" s="245"/>
      <c r="P24" s="597"/>
      <c r="Q24" s="603" t="s">
        <v>4643</v>
      </c>
      <c r="R24" s="604"/>
      <c r="S24" s="701" t="str" cm="1">
        <f t="array" aca="1" ref="S24" ca="1">_xlfn.TEXTJOIN(",
",TRUE,
_xlfn.TEXTJOIN(":",TRUE,CELL("address",$E$24:$E$25),CELL("address",$E$25)),
_xlfn.TEXTJOIN(":",TRUE,CELL("address",$K$24:$K$25),CELL("address",$K$25)),
_xlfn.TEXTJOIN(":",TRUE,CELL("address",$D$27:$D$30),CELL("address",$D$30)))</f>
        <v>$E$24:$E$25,
$K$24:$K$25,
$D$27:$D$30</v>
      </c>
      <c r="T24" s="719" t="b">
        <f>(COUNTIF($E$24:$E$25," ")+COUNTIF($K$24:$K$25," ")+COUNTIF($D$27:$D$30," ")+COUNTIF($E$24:$E$25,"")+COUNTIF($K$24:$K$25,"")+COUNTIF($D$27:$D$30,""))=0</f>
        <v>0</v>
      </c>
      <c r="U24" s="190"/>
      <c r="V24" s="246"/>
      <c r="W24" s="192"/>
      <c r="X24" s="192"/>
      <c r="Y24" s="192"/>
      <c r="Z24" s="192"/>
      <c r="AA24" s="187"/>
      <c r="AB24" s="187"/>
    </row>
    <row r="25" spans="1:28" ht="22.5" customHeight="1" thickBot="1">
      <c r="A25" s="13"/>
      <c r="B25" s="640" t="s">
        <v>4449</v>
      </c>
      <c r="C25" s="642"/>
      <c r="D25" s="249" t="s">
        <v>66</v>
      </c>
      <c r="E25" s="802" t="s">
        <v>46</v>
      </c>
      <c r="F25" s="725"/>
      <c r="G25" s="725"/>
      <c r="H25" s="725"/>
      <c r="I25" s="803"/>
      <c r="J25" s="250" t="s">
        <v>67</v>
      </c>
      <c r="K25" s="802" t="s">
        <v>46</v>
      </c>
      <c r="L25" s="725"/>
      <c r="M25" s="725"/>
      <c r="N25" s="726"/>
      <c r="O25" s="245"/>
      <c r="P25" s="598"/>
      <c r="Q25" s="605"/>
      <c r="R25" s="606"/>
      <c r="S25" s="695"/>
      <c r="T25" s="695"/>
      <c r="U25" s="190"/>
      <c r="V25" s="246"/>
      <c r="W25" s="192"/>
      <c r="X25" s="192"/>
      <c r="Y25" s="192"/>
      <c r="Z25" s="192"/>
      <c r="AA25" s="187"/>
      <c r="AB25" s="187"/>
    </row>
    <row r="26" spans="1:28" ht="19.5" customHeight="1" thickBot="1">
      <c r="A26" s="13"/>
      <c r="B26" s="251" t="s">
        <v>4451</v>
      </c>
      <c r="C26" s="251"/>
      <c r="D26" s="252"/>
      <c r="E26" s="253"/>
      <c r="F26" s="253"/>
      <c r="G26" s="253"/>
      <c r="H26" s="253"/>
      <c r="I26" s="253"/>
      <c r="J26" s="253"/>
      <c r="K26" s="254"/>
      <c r="L26" s="255"/>
      <c r="M26" s="256"/>
      <c r="N26" s="254"/>
      <c r="O26" s="13"/>
      <c r="P26" s="257"/>
      <c r="Q26" s="257"/>
      <c r="R26" s="258"/>
      <c r="S26" s="695"/>
      <c r="T26" s="695"/>
      <c r="U26" s="190"/>
      <c r="V26" s="191"/>
      <c r="W26" s="192"/>
      <c r="X26" s="192"/>
      <c r="Y26" s="192"/>
      <c r="Z26" s="192"/>
      <c r="AA26" s="187"/>
      <c r="AB26" s="187"/>
    </row>
    <row r="27" spans="1:28" ht="22.5" customHeight="1" thickTop="1" thickBot="1">
      <c r="A27" s="253"/>
      <c r="B27" s="640" t="s">
        <v>4446</v>
      </c>
      <c r="C27" s="642"/>
      <c r="D27" s="816" t="s">
        <v>4447</v>
      </c>
      <c r="E27" s="817"/>
      <c r="F27" s="817"/>
      <c r="G27" s="817"/>
      <c r="H27" s="817"/>
      <c r="I27" s="817"/>
      <c r="J27" s="817"/>
      <c r="K27" s="817"/>
      <c r="L27" s="817"/>
      <c r="M27" s="817"/>
      <c r="N27" s="818"/>
      <c r="O27" s="253"/>
      <c r="P27" s="259" t="s">
        <v>68</v>
      </c>
      <c r="Q27" s="257"/>
      <c r="R27" s="181"/>
      <c r="S27" s="625"/>
      <c r="T27" s="625"/>
      <c r="U27" s="190"/>
      <c r="V27" s="191"/>
      <c r="W27" s="192"/>
      <c r="X27" s="192"/>
      <c r="Y27" s="192"/>
      <c r="Z27" s="192"/>
      <c r="AA27" s="260"/>
      <c r="AB27" s="260"/>
    </row>
    <row r="28" spans="1:28" ht="22.5" customHeight="1" thickTop="1" thickBot="1">
      <c r="A28" s="13"/>
      <c r="B28" s="640" t="s">
        <v>4448</v>
      </c>
      <c r="C28" s="642"/>
      <c r="D28" s="782" t="s">
        <v>46</v>
      </c>
      <c r="E28" s="783"/>
      <c r="F28" s="783"/>
      <c r="G28" s="783"/>
      <c r="H28" s="783"/>
      <c r="I28" s="783"/>
      <c r="J28" s="783"/>
      <c r="K28" s="783"/>
      <c r="L28" s="783"/>
      <c r="M28" s="783"/>
      <c r="N28" s="784"/>
      <c r="O28" s="261"/>
      <c r="P28" s="262" t="s">
        <v>69</v>
      </c>
      <c r="Q28" s="181" t="s">
        <v>70</v>
      </c>
      <c r="R28" s="181"/>
      <c r="S28" s="695"/>
      <c r="T28" s="695"/>
      <c r="U28" s="190"/>
      <c r="V28" s="246"/>
      <c r="W28" s="192"/>
      <c r="X28" s="192"/>
      <c r="Y28" s="192"/>
      <c r="Z28" s="192"/>
      <c r="AA28" s="187"/>
      <c r="AB28" s="187"/>
    </row>
    <row r="29" spans="1:28" ht="22.5" customHeight="1" thickTop="1" thickBot="1">
      <c r="A29" s="13"/>
      <c r="B29" s="640" t="s">
        <v>4450</v>
      </c>
      <c r="C29" s="642"/>
      <c r="D29" s="785" t="s">
        <v>46</v>
      </c>
      <c r="E29" s="786"/>
      <c r="F29" s="786"/>
      <c r="G29" s="786"/>
      <c r="H29" s="786"/>
      <c r="I29" s="786"/>
      <c r="J29" s="786"/>
      <c r="K29" s="786"/>
      <c r="L29" s="786"/>
      <c r="M29" s="786"/>
      <c r="N29" s="787"/>
      <c r="O29" s="261"/>
      <c r="P29" s="181"/>
      <c r="Q29" s="181"/>
      <c r="R29" s="181"/>
      <c r="S29" s="695"/>
      <c r="T29" s="695"/>
      <c r="U29" s="190"/>
      <c r="V29" s="246"/>
      <c r="W29" s="192"/>
      <c r="X29" s="192"/>
      <c r="Y29" s="192"/>
      <c r="Z29" s="192"/>
      <c r="AA29" s="187"/>
      <c r="AB29" s="187"/>
    </row>
    <row r="30" spans="1:28" ht="22.5" customHeight="1" thickTop="1" thickBot="1">
      <c r="A30" s="13"/>
      <c r="B30" s="640" t="s">
        <v>4453</v>
      </c>
      <c r="C30" s="642"/>
      <c r="D30" s="797" t="s">
        <v>46</v>
      </c>
      <c r="E30" s="798"/>
      <c r="F30" s="798"/>
      <c r="G30" s="798"/>
      <c r="H30" s="798"/>
      <c r="I30" s="798"/>
      <c r="J30" s="798"/>
      <c r="K30" s="798"/>
      <c r="L30" s="798"/>
      <c r="M30" s="798"/>
      <c r="N30" s="799"/>
      <c r="O30" s="261"/>
      <c r="P30" s="263" t="s">
        <v>71</v>
      </c>
      <c r="Q30" s="181" t="s">
        <v>72</v>
      </c>
      <c r="R30" s="181"/>
      <c r="S30" s="696"/>
      <c r="T30" s="696"/>
      <c r="U30" s="190"/>
      <c r="V30" s="246"/>
      <c r="W30" s="192"/>
      <c r="X30" s="192"/>
      <c r="Y30" s="192"/>
      <c r="Z30" s="192"/>
      <c r="AA30" s="187"/>
      <c r="AB30" s="187"/>
    </row>
    <row r="31" spans="1:28" ht="19.5" customHeight="1" thickTop="1" thickBot="1">
      <c r="A31" s="13"/>
      <c r="B31" s="264"/>
      <c r="C31" s="264"/>
      <c r="D31" s="261"/>
      <c r="E31" s="261"/>
      <c r="F31" s="261"/>
      <c r="G31" s="261"/>
      <c r="H31" s="261"/>
      <c r="I31" s="261"/>
      <c r="J31" s="261"/>
      <c r="K31" s="261"/>
      <c r="L31" s="261"/>
      <c r="M31" s="261"/>
      <c r="N31" s="261"/>
      <c r="O31" s="261"/>
      <c r="P31" s="181"/>
      <c r="Q31" s="181"/>
      <c r="R31" s="181"/>
      <c r="S31" s="188"/>
      <c r="T31" s="189"/>
      <c r="U31" s="190"/>
      <c r="V31" s="191"/>
      <c r="W31" s="192"/>
      <c r="X31" s="192"/>
      <c r="Y31" s="192"/>
      <c r="Z31" s="192"/>
      <c r="AA31" s="187"/>
      <c r="AB31" s="187"/>
    </row>
    <row r="32" spans="1:28" ht="24" customHeight="1" thickTop="1" thickBot="1">
      <c r="A32" s="13"/>
      <c r="B32" s="265" t="s">
        <v>73</v>
      </c>
      <c r="C32" s="266"/>
      <c r="D32" s="266"/>
      <c r="E32" s="266"/>
      <c r="F32" s="266"/>
      <c r="G32" s="266"/>
      <c r="H32" s="266"/>
      <c r="I32" s="266"/>
      <c r="J32" s="267"/>
      <c r="K32" s="266"/>
      <c r="L32" s="267"/>
      <c r="M32" s="266"/>
      <c r="N32" s="268"/>
      <c r="O32" s="269"/>
      <c r="P32" s="181"/>
      <c r="Q32" s="181"/>
      <c r="R32" s="181"/>
      <c r="S32" s="188"/>
      <c r="T32" s="189"/>
      <c r="U32" s="190"/>
      <c r="V32" s="191"/>
      <c r="W32" s="192"/>
      <c r="X32" s="192"/>
      <c r="Y32" s="192"/>
      <c r="Z32" s="192"/>
      <c r="AA32" s="187"/>
      <c r="AB32" s="187"/>
    </row>
    <row r="33" spans="1:28" ht="19.5" customHeight="1" outlineLevel="1" thickTop="1" thickBot="1">
      <c r="A33" s="13"/>
      <c r="B33" s="270" t="s">
        <v>74</v>
      </c>
      <c r="C33" s="271"/>
      <c r="D33" s="272"/>
      <c r="E33" s="272"/>
      <c r="F33" s="272"/>
      <c r="G33" s="272"/>
      <c r="H33" s="272"/>
      <c r="I33" s="272"/>
      <c r="J33" s="272"/>
      <c r="K33" s="272"/>
      <c r="L33" s="272"/>
      <c r="M33" s="272"/>
      <c r="N33" s="272"/>
      <c r="O33" s="273"/>
      <c r="P33" s="274" t="s">
        <v>75</v>
      </c>
      <c r="Q33" s="275"/>
      <c r="R33" s="276"/>
      <c r="S33" s="188"/>
      <c r="T33" s="189"/>
      <c r="U33" s="190"/>
      <c r="V33" s="191"/>
      <c r="W33" s="192"/>
      <c r="X33" s="192"/>
      <c r="Y33" s="192"/>
      <c r="Z33" s="192"/>
      <c r="AA33" s="187"/>
      <c r="AB33" s="187"/>
    </row>
    <row r="34" spans="1:28" ht="24.75" customHeight="1" outlineLevel="1" thickTop="1" thickBot="1">
      <c r="A34" s="13"/>
      <c r="B34" s="742" t="s">
        <v>76</v>
      </c>
      <c r="C34" s="743"/>
      <c r="D34" s="744" t="s">
        <v>46</v>
      </c>
      <c r="E34" s="651"/>
      <c r="F34" s="651"/>
      <c r="G34" s="747"/>
      <c r="H34" s="744" t="s">
        <v>46</v>
      </c>
      <c r="I34" s="651"/>
      <c r="J34" s="651"/>
      <c r="K34" s="745"/>
      <c r="L34" s="746" t="s">
        <v>46</v>
      </c>
      <c r="M34" s="745"/>
      <c r="N34" s="652"/>
      <c r="O34" s="277"/>
      <c r="P34" s="278" t="s">
        <v>77</v>
      </c>
      <c r="Q34" s="494" t="s">
        <v>78</v>
      </c>
      <c r="R34" s="279"/>
      <c r="S34" s="771" t="s">
        <v>64</v>
      </c>
      <c r="T34" s="719" t="s">
        <v>65</v>
      </c>
      <c r="U34" s="190" t="s">
        <v>48</v>
      </c>
      <c r="V34" s="191"/>
      <c r="W34" s="546" t="s">
        <v>4680</v>
      </c>
      <c r="X34" s="546" t="s">
        <v>4681</v>
      </c>
      <c r="Y34" s="546" t="s">
        <v>4682</v>
      </c>
      <c r="Z34" s="546"/>
      <c r="AA34" s="187"/>
      <c r="AB34" s="187"/>
    </row>
    <row r="35" spans="1:28" ht="24.75" customHeight="1" outlineLevel="1" thickTop="1" thickBot="1">
      <c r="A35" s="13"/>
      <c r="B35" s="280" t="s">
        <v>79</v>
      </c>
      <c r="C35" s="281"/>
      <c r="D35" s="748" t="s">
        <v>46</v>
      </c>
      <c r="E35" s="644"/>
      <c r="F35" s="644"/>
      <c r="G35" s="749"/>
      <c r="H35" s="748" t="s">
        <v>46</v>
      </c>
      <c r="I35" s="644"/>
      <c r="J35" s="644"/>
      <c r="K35" s="645"/>
      <c r="L35" s="750" t="s">
        <v>46</v>
      </c>
      <c r="M35" s="644"/>
      <c r="N35" s="645"/>
      <c r="O35" s="277"/>
      <c r="P35" s="282" t="s">
        <v>80</v>
      </c>
      <c r="Q35" s="494" t="s">
        <v>81</v>
      </c>
      <c r="R35" s="283"/>
      <c r="S35" s="695"/>
      <c r="T35" s="695"/>
      <c r="U35" s="190" t="s">
        <v>48</v>
      </c>
      <c r="V35" s="191"/>
      <c r="W35" s="192" t="s">
        <v>82</v>
      </c>
      <c r="X35" s="192" t="s">
        <v>83</v>
      </c>
      <c r="Y35" s="192" t="s">
        <v>84</v>
      </c>
      <c r="Z35" s="192"/>
      <c r="AA35" s="187"/>
      <c r="AB35" s="187"/>
    </row>
    <row r="36" spans="1:28" ht="19.5" customHeight="1" outlineLevel="1" thickTop="1" thickBot="1">
      <c r="A36" s="13"/>
      <c r="B36" s="751" t="s">
        <v>85</v>
      </c>
      <c r="C36" s="752"/>
      <c r="D36" s="755" t="s">
        <v>46</v>
      </c>
      <c r="E36" s="756"/>
      <c r="F36" s="756"/>
      <c r="G36" s="757"/>
      <c r="H36" s="755" t="s">
        <v>46</v>
      </c>
      <c r="I36" s="756"/>
      <c r="J36" s="756"/>
      <c r="K36" s="759"/>
      <c r="L36" s="761" t="s">
        <v>46</v>
      </c>
      <c r="M36" s="756"/>
      <c r="N36" s="759"/>
      <c r="O36" s="277"/>
      <c r="P36" s="741" t="s">
        <v>86</v>
      </c>
      <c r="Q36" s="284" t="s">
        <v>4455</v>
      </c>
      <c r="R36" s="285"/>
      <c r="S36" s="695"/>
      <c r="T36" s="695"/>
      <c r="U36" s="190"/>
      <c r="V36" s="191"/>
      <c r="W36" s="192"/>
      <c r="X36" s="192"/>
      <c r="Y36" s="192"/>
      <c r="Z36" s="192"/>
      <c r="AA36" s="187"/>
      <c r="AB36" s="187"/>
    </row>
    <row r="37" spans="1:28" ht="19.5" customHeight="1" outlineLevel="1" thickBot="1">
      <c r="A37" s="13"/>
      <c r="B37" s="753"/>
      <c r="C37" s="754"/>
      <c r="D37" s="629"/>
      <c r="E37" s="630"/>
      <c r="F37" s="630"/>
      <c r="G37" s="758"/>
      <c r="H37" s="629"/>
      <c r="I37" s="630"/>
      <c r="J37" s="630"/>
      <c r="K37" s="760"/>
      <c r="L37" s="762"/>
      <c r="M37" s="630"/>
      <c r="N37" s="760"/>
      <c r="O37" s="277"/>
      <c r="P37" s="589"/>
      <c r="Q37" s="493" t="s">
        <v>87</v>
      </c>
      <c r="R37" s="286"/>
      <c r="S37" s="696"/>
      <c r="T37" s="696"/>
      <c r="U37" s="190"/>
      <c r="V37" s="191"/>
      <c r="W37" s="192"/>
      <c r="X37" s="192"/>
      <c r="Y37" s="192"/>
      <c r="Z37" s="192"/>
      <c r="AA37" s="187"/>
      <c r="AB37" s="187"/>
    </row>
    <row r="38" spans="1:28" ht="19.5" customHeight="1" outlineLevel="1" thickBot="1">
      <c r="A38" s="253"/>
      <c r="B38" s="270" t="s">
        <v>4461</v>
      </c>
      <c r="C38" s="271"/>
      <c r="D38" s="272"/>
      <c r="E38" s="272"/>
      <c r="F38" s="272"/>
      <c r="G38" s="272"/>
      <c r="H38" s="272"/>
      <c r="I38" s="272"/>
      <c r="J38" s="272"/>
      <c r="K38" s="272"/>
      <c r="L38" s="272"/>
      <c r="M38" s="272"/>
      <c r="N38" s="272"/>
      <c r="O38" s="287"/>
      <c r="P38" s="288"/>
      <c r="Q38" s="289"/>
      <c r="R38" s="290"/>
      <c r="S38" s="188"/>
      <c r="T38" s="189"/>
      <c r="U38" s="190"/>
      <c r="V38" s="191"/>
      <c r="W38" s="192"/>
      <c r="X38" s="192"/>
      <c r="Y38" s="192"/>
      <c r="Z38" s="192"/>
      <c r="AA38" s="260"/>
      <c r="AB38" s="260"/>
    </row>
    <row r="39" spans="1:28" ht="24.75" customHeight="1" outlineLevel="1" thickBot="1">
      <c r="A39" s="253"/>
      <c r="B39" s="819" t="s">
        <v>4454</v>
      </c>
      <c r="C39" s="820"/>
      <c r="D39" s="821" t="s">
        <v>46</v>
      </c>
      <c r="E39" s="822"/>
      <c r="F39" s="822"/>
      <c r="G39" s="822"/>
      <c r="H39" s="822"/>
      <c r="I39" s="822"/>
      <c r="J39" s="822"/>
      <c r="K39" s="823"/>
      <c r="L39" s="291" t="s">
        <v>4456</v>
      </c>
      <c r="M39" s="292"/>
      <c r="N39" s="292"/>
      <c r="O39" s="292"/>
      <c r="P39" s="292"/>
      <c r="Q39" s="293"/>
      <c r="R39" s="294"/>
      <c r="S39" s="188"/>
      <c r="T39" s="189"/>
      <c r="U39" s="190"/>
      <c r="V39" s="191"/>
      <c r="W39" s="192"/>
      <c r="X39" s="192"/>
      <c r="Y39" s="192"/>
      <c r="Z39" s="192"/>
      <c r="AA39" s="260"/>
      <c r="AB39" s="260"/>
    </row>
    <row r="40" spans="1:28" ht="19.5" customHeight="1" thickBot="1">
      <c r="A40" s="13"/>
      <c r="B40" s="264"/>
      <c r="C40" s="264"/>
      <c r="D40" s="261"/>
      <c r="E40" s="261"/>
      <c r="F40" s="261"/>
      <c r="G40" s="261"/>
      <c r="H40" s="261"/>
      <c r="I40" s="261"/>
      <c r="J40" s="261"/>
      <c r="K40" s="261"/>
      <c r="L40" s="261"/>
      <c r="M40" s="261"/>
      <c r="N40" s="261"/>
      <c r="O40" s="261"/>
      <c r="P40" s="258"/>
      <c r="Q40" s="258"/>
      <c r="R40" s="258"/>
      <c r="S40" s="188"/>
      <c r="T40" s="189"/>
      <c r="U40" s="190"/>
      <c r="V40" s="191"/>
      <c r="W40" s="192"/>
      <c r="X40" s="192"/>
      <c r="Y40" s="192"/>
      <c r="Z40" s="192"/>
      <c r="AA40" s="187"/>
      <c r="AB40" s="187"/>
    </row>
    <row r="41" spans="1:28" ht="24" customHeight="1" thickTop="1" thickBot="1">
      <c r="A41" s="13"/>
      <c r="B41" s="236" t="s">
        <v>88</v>
      </c>
      <c r="C41" s="237"/>
      <c r="D41" s="295"/>
      <c r="E41" s="295"/>
      <c r="F41" s="295"/>
      <c r="G41" s="237"/>
      <c r="H41" s="237"/>
      <c r="I41" s="237"/>
      <c r="J41" s="296"/>
      <c r="K41" s="513" t="str">
        <f ca="1">IF($L$41=TODAY(),"（KIZASHI記入欄）賃金基準　本日時点","（KIZASHI記入欄）賃金基準　指定日時点")</f>
        <v>（KIZASHI記入欄）賃金基準　本日時点</v>
      </c>
      <c r="L41" s="763">
        <f ca="1">TODAY()</f>
        <v>45971</v>
      </c>
      <c r="M41" s="763"/>
      <c r="N41" s="541" t="str">
        <f>IFERROR(IF(AND( $T$42=TRUE, $T$43=TRUE, OR($T$44=TRUE,$T$44="urlBLANK"), $T$49=TRUE, $T$52=TRUE,$T$55=TRUE), "入力済",""),"")</f>
        <v/>
      </c>
      <c r="O41" s="261"/>
      <c r="P41" s="181"/>
      <c r="Q41" s="181"/>
      <c r="R41" s="181"/>
      <c r="S41" s="188"/>
      <c r="T41" s="189"/>
      <c r="U41" s="190"/>
      <c r="V41" s="191"/>
      <c r="W41" s="192"/>
      <c r="X41" s="192"/>
      <c r="Y41" s="192"/>
      <c r="Z41" s="192"/>
      <c r="AA41" s="187"/>
      <c r="AB41" s="187"/>
    </row>
    <row r="42" spans="1:28" ht="22.5" customHeight="1" thickTop="1" thickBot="1">
      <c r="A42" s="13"/>
      <c r="B42" s="640" t="s">
        <v>89</v>
      </c>
      <c r="C42" s="642"/>
      <c r="D42" s="813" t="s">
        <v>46</v>
      </c>
      <c r="E42" s="651"/>
      <c r="F42" s="652"/>
      <c r="G42" s="814" t="s">
        <v>90</v>
      </c>
      <c r="H42" s="806"/>
      <c r="I42" s="806"/>
      <c r="J42" s="806"/>
      <c r="K42" s="806"/>
      <c r="L42" s="815"/>
      <c r="M42" s="297"/>
      <c r="N42" s="297"/>
      <c r="O42" s="13"/>
      <c r="P42" s="298" t="s">
        <v>9</v>
      </c>
      <c r="Q42" s="181" t="s">
        <v>91</v>
      </c>
      <c r="R42" s="181"/>
      <c r="S42" s="188" t="str">
        <f t="array" aca="1" ref="S42" ca="1">CELL("address",$D$42)</f>
        <v>$D$42</v>
      </c>
      <c r="T42" s="299" t="b">
        <f>IF(LEN($D$42)=4,IF(申請用シート!$C$66="該当なし","該当なし",TRUE),FALSE)</f>
        <v>0</v>
      </c>
      <c r="U42" s="190"/>
      <c r="V42" s="191"/>
      <c r="W42" s="192"/>
      <c r="X42" s="192"/>
      <c r="Y42" s="192"/>
      <c r="Z42" s="192"/>
      <c r="AA42" s="187"/>
      <c r="AB42" s="187"/>
    </row>
    <row r="43" spans="1:28" ht="22.5" customHeight="1" thickTop="1" thickBot="1">
      <c r="A43" s="13"/>
      <c r="B43" s="300" t="s">
        <v>92</v>
      </c>
      <c r="C43" s="301"/>
      <c r="D43" s="734" t="s">
        <v>4447</v>
      </c>
      <c r="E43" s="644"/>
      <c r="F43" s="645"/>
      <c r="G43" s="543"/>
      <c r="H43" s="302"/>
      <c r="I43" s="303"/>
      <c r="J43" s="261"/>
      <c r="K43" s="261"/>
      <c r="L43" s="261"/>
      <c r="M43" s="261"/>
      <c r="N43" s="261"/>
      <c r="O43" s="261"/>
      <c r="P43" s="298" t="s">
        <v>92</v>
      </c>
      <c r="Q43" s="181" t="s">
        <v>4625</v>
      </c>
      <c r="R43" s="181"/>
      <c r="S43" s="188" t="str">
        <f t="array" aca="1" ref="S43" ca="1">CELL("address",$D$43)</f>
        <v>$D$43</v>
      </c>
      <c r="T43" s="304" t="b">
        <f>AND($D$43&gt;0,$D$43&lt;&gt;" ")</f>
        <v>0</v>
      </c>
      <c r="U43" s="305" t="s">
        <v>93</v>
      </c>
      <c r="V43" s="191"/>
      <c r="W43" s="192"/>
      <c r="X43" s="192"/>
      <c r="Y43" s="192"/>
      <c r="Z43" s="192"/>
      <c r="AA43" s="187"/>
      <c r="AB43" s="187"/>
    </row>
    <row r="44" spans="1:28" ht="22.5" customHeight="1" thickTop="1" thickBot="1">
      <c r="A44" s="13"/>
      <c r="B44" s="640" t="s">
        <v>94</v>
      </c>
      <c r="C44" s="642"/>
      <c r="D44" s="768" t="s">
        <v>46</v>
      </c>
      <c r="E44" s="769"/>
      <c r="F44" s="770"/>
      <c r="G44" s="306"/>
      <c r="H44" s="307"/>
      <c r="I44" s="308"/>
      <c r="J44" s="308"/>
      <c r="K44" s="308"/>
      <c r="L44" s="297"/>
      <c r="M44" s="297"/>
      <c r="N44" s="297"/>
      <c r="O44" s="13"/>
      <c r="P44" s="298" t="s">
        <v>94</v>
      </c>
      <c r="Q44" s="181" t="s">
        <v>4626</v>
      </c>
      <c r="R44" s="181"/>
      <c r="S44" s="540" t="str" cm="1">
        <f t="array" aca="1" ref="S44" ca="1">CELL("address",$D$44:$D$47)</f>
        <v>$D$44</v>
      </c>
      <c r="T44" s="538" t="str">
        <f>IF(AND($D$44&gt;0,$D$44&lt;&gt;" ",$D$45&gt;0,$D$46&gt;0),IF(COUNTBLANK($D$47)=0,TRUE,IF($T$49=TRUE,"urlBLANK","")),"")</f>
        <v/>
      </c>
      <c r="U44" s="190" t="s">
        <v>95</v>
      </c>
      <c r="V44" s="191"/>
      <c r="W44" s="192"/>
      <c r="X44" s="192"/>
      <c r="Y44" s="192"/>
      <c r="Z44" s="192"/>
      <c r="AA44" s="187"/>
      <c r="AB44" s="187"/>
    </row>
    <row r="45" spans="1:28" ht="22.5" hidden="1" customHeight="1" thickTop="1" thickBot="1">
      <c r="A45" s="13"/>
      <c r="B45" s="640" t="s">
        <v>96</v>
      </c>
      <c r="C45" s="642"/>
      <c r="D45" s="748">
        <v>12</v>
      </c>
      <c r="E45" s="644"/>
      <c r="F45" s="645"/>
      <c r="G45" s="309" t="s">
        <v>97</v>
      </c>
      <c r="H45" s="310"/>
      <c r="I45" s="311"/>
      <c r="J45" s="311"/>
      <c r="K45" s="311"/>
      <c r="L45" s="297"/>
      <c r="M45" s="297"/>
      <c r="N45" s="297"/>
      <c r="O45" s="13"/>
      <c r="P45" s="298" t="s">
        <v>98</v>
      </c>
      <c r="Q45" s="181" t="s">
        <v>99</v>
      </c>
      <c r="R45" s="181"/>
      <c r="S45" s="539"/>
      <c r="T45" s="539"/>
      <c r="U45" s="203"/>
      <c r="V45" s="204"/>
      <c r="W45" s="192"/>
      <c r="X45" s="192"/>
      <c r="Y45" s="192"/>
      <c r="Z45" s="192"/>
      <c r="AA45" s="187"/>
      <c r="AB45" s="187"/>
    </row>
    <row r="46" spans="1:28" ht="35.450000000000003" customHeight="1" thickTop="1" thickBot="1">
      <c r="A46" s="13"/>
      <c r="B46" s="640" t="s">
        <v>100</v>
      </c>
      <c r="C46" s="642"/>
      <c r="D46" s="643"/>
      <c r="E46" s="644"/>
      <c r="F46" s="645"/>
      <c r="G46" s="312" t="s">
        <v>101</v>
      </c>
      <c r="H46" s="313"/>
      <c r="I46" s="314"/>
      <c r="J46" s="315"/>
      <c r="K46" s="297"/>
      <c r="L46" s="297"/>
      <c r="M46" s="297"/>
      <c r="N46" s="297"/>
      <c r="O46" s="13"/>
      <c r="P46" s="298" t="s">
        <v>100</v>
      </c>
      <c r="Q46" s="316" t="s">
        <v>4457</v>
      </c>
      <c r="R46" s="181"/>
      <c r="S46" s="188"/>
      <c r="T46" s="189"/>
      <c r="U46" s="203"/>
      <c r="V46" s="317"/>
      <c r="W46" s="192"/>
      <c r="X46" s="192"/>
      <c r="Y46" s="192"/>
      <c r="Z46" s="192"/>
      <c r="AA46" s="187"/>
      <c r="AB46" s="187"/>
    </row>
    <row r="47" spans="1:28" ht="22.5" customHeight="1" thickTop="1" thickBot="1">
      <c r="A47" s="13"/>
      <c r="B47" s="640" t="s">
        <v>102</v>
      </c>
      <c r="C47" s="764"/>
      <c r="D47" s="765"/>
      <c r="E47" s="766"/>
      <c r="F47" s="766"/>
      <c r="G47" s="766"/>
      <c r="H47" s="766"/>
      <c r="I47" s="766"/>
      <c r="J47" s="767"/>
      <c r="K47" s="264"/>
      <c r="L47" s="264"/>
      <c r="M47" s="264"/>
      <c r="N47" s="264"/>
      <c r="O47" s="13"/>
      <c r="P47" s="298" t="s">
        <v>102</v>
      </c>
      <c r="Q47" s="618" t="s">
        <v>103</v>
      </c>
      <c r="R47" s="181"/>
      <c r="S47" s="188"/>
      <c r="T47" s="189"/>
      <c r="U47" s="184"/>
      <c r="V47" s="318"/>
      <c r="W47" s="192"/>
      <c r="X47" s="192"/>
      <c r="Y47" s="192"/>
      <c r="Z47" s="192"/>
      <c r="AA47" s="187"/>
      <c r="AB47" s="187"/>
    </row>
    <row r="48" spans="1:28" ht="13.5" customHeight="1" thickTop="1" thickBot="1">
      <c r="A48" s="13"/>
      <c r="B48" s="319"/>
      <c r="C48" s="319"/>
      <c r="D48" s="320"/>
      <c r="E48" s="320"/>
      <c r="F48" s="320"/>
      <c r="G48" s="320"/>
      <c r="H48" s="320"/>
      <c r="I48" s="320"/>
      <c r="J48" s="264"/>
      <c r="K48" s="264"/>
      <c r="L48" s="264"/>
      <c r="M48" s="264"/>
      <c r="N48" s="264"/>
      <c r="O48" s="13"/>
      <c r="P48" s="321"/>
      <c r="Q48" s="619"/>
      <c r="R48" s="181"/>
      <c r="S48" s="188"/>
      <c r="T48" s="189"/>
      <c r="U48" s="190"/>
      <c r="V48" s="246"/>
      <c r="W48" s="192"/>
      <c r="X48" s="192"/>
      <c r="Y48" s="192"/>
      <c r="Z48" s="192"/>
      <c r="AA48" s="187"/>
      <c r="AB48" s="187"/>
    </row>
    <row r="49" spans="1:28" ht="33.75" customHeight="1" thickTop="1" thickBot="1">
      <c r="A49" s="13"/>
      <c r="B49" s="751" t="s">
        <v>104</v>
      </c>
      <c r="C49" s="809"/>
      <c r="D49" s="626" t="s">
        <v>46</v>
      </c>
      <c r="E49" s="627"/>
      <c r="F49" s="627"/>
      <c r="G49" s="627"/>
      <c r="H49" s="627"/>
      <c r="I49" s="627"/>
      <c r="J49" s="627"/>
      <c r="K49" s="627"/>
      <c r="L49" s="627"/>
      <c r="M49" s="628"/>
      <c r="N49" s="811">
        <f>IF($D$49=" ",0,LEN($D$49))</f>
        <v>0</v>
      </c>
      <c r="O49" s="13"/>
      <c r="P49" s="298" t="s">
        <v>104</v>
      </c>
      <c r="Q49" s="322" t="s">
        <v>105</v>
      </c>
      <c r="R49" s="181"/>
      <c r="S49" s="540" t="str">
        <f t="array" aca="1" ref="S49" ca="1">CELL("address",$N$49)</f>
        <v>$N$49</v>
      </c>
      <c r="T49" s="538" t="str">
        <f>IF($N$49=0,"",IF($N$49&lt;256,IF($N$49&gt;=100,TRUE,FALSE),FALSE))</f>
        <v/>
      </c>
      <c r="U49" s="203"/>
      <c r="V49" s="317"/>
      <c r="W49" s="192"/>
      <c r="X49" s="192"/>
      <c r="Y49" s="192"/>
      <c r="Z49" s="192"/>
      <c r="AA49" s="187"/>
      <c r="AB49" s="187"/>
    </row>
    <row r="50" spans="1:28" ht="66" customHeight="1" thickTop="1" thickBot="1">
      <c r="A50" s="13"/>
      <c r="B50" s="753"/>
      <c r="C50" s="810"/>
      <c r="D50" s="629"/>
      <c r="E50" s="630"/>
      <c r="F50" s="630"/>
      <c r="G50" s="630"/>
      <c r="H50" s="630"/>
      <c r="I50" s="630"/>
      <c r="J50" s="630"/>
      <c r="K50" s="630"/>
      <c r="L50" s="630"/>
      <c r="M50" s="631"/>
      <c r="N50" s="812"/>
      <c r="O50" s="13"/>
      <c r="P50" s="617" t="s">
        <v>106</v>
      </c>
      <c r="Q50" s="608"/>
      <c r="R50" s="323">
        <f>LEN(P50)-2</f>
        <v>223</v>
      </c>
      <c r="S50" s="188"/>
      <c r="T50" s="189"/>
      <c r="U50" s="184"/>
      <c r="V50" s="318"/>
      <c r="W50" s="192"/>
      <c r="X50" s="192"/>
      <c r="Y50" s="192"/>
      <c r="Z50" s="192"/>
      <c r="AA50" s="187"/>
      <c r="AB50" s="187"/>
    </row>
    <row r="51" spans="1:28" ht="13.5" customHeight="1" thickTop="1" thickBot="1">
      <c r="A51" s="13"/>
      <c r="B51" s="324"/>
      <c r="C51" s="325"/>
      <c r="D51" s="13"/>
      <c r="E51" s="13"/>
      <c r="F51" s="13"/>
      <c r="G51" s="13"/>
      <c r="H51" s="13"/>
      <c r="I51" s="13"/>
      <c r="J51" s="13"/>
      <c r="K51" s="13"/>
      <c r="L51" s="13"/>
      <c r="M51" s="13"/>
      <c r="N51" s="253"/>
      <c r="O51" s="13"/>
      <c r="P51" s="181"/>
      <c r="Q51" s="181"/>
      <c r="R51" s="181"/>
      <c r="S51" s="188"/>
      <c r="T51" s="189"/>
      <c r="U51" s="190"/>
      <c r="V51" s="191"/>
      <c r="W51" s="192"/>
      <c r="X51" s="192"/>
      <c r="Y51" s="192"/>
      <c r="Z51" s="192"/>
      <c r="AA51" s="187"/>
      <c r="AB51" s="187"/>
    </row>
    <row r="52" spans="1:28" ht="48" customHeight="1" thickTop="1" thickBot="1">
      <c r="A52" s="13"/>
      <c r="B52" s="751" t="s">
        <v>107</v>
      </c>
      <c r="C52" s="809"/>
      <c r="D52" s="626" t="s">
        <v>46</v>
      </c>
      <c r="E52" s="627"/>
      <c r="F52" s="627"/>
      <c r="G52" s="627"/>
      <c r="H52" s="627"/>
      <c r="I52" s="627"/>
      <c r="J52" s="627"/>
      <c r="K52" s="627"/>
      <c r="L52" s="627"/>
      <c r="M52" s="628"/>
      <c r="N52" s="811">
        <f>IF($D$52=" ",0,LEN($D$52))</f>
        <v>0</v>
      </c>
      <c r="O52" s="13"/>
      <c r="P52" s="298" t="s">
        <v>107</v>
      </c>
      <c r="Q52" s="609" t="s">
        <v>108</v>
      </c>
      <c r="R52" s="608"/>
      <c r="S52" s="540" t="str">
        <f t="array" aca="1" ref="S52" ca="1">CELL("address",$N$52)</f>
        <v>$N$52</v>
      </c>
      <c r="T52" s="538" t="str">
        <f>IF($N$52=0,"",IF($N$52&lt;256,IF($N$52&gt;=100,TRUE,FALSE),FALSE))</f>
        <v/>
      </c>
      <c r="U52" s="203"/>
      <c r="V52" s="317"/>
      <c r="W52" s="192"/>
      <c r="X52" s="192"/>
      <c r="Y52" s="192"/>
      <c r="Z52" s="192"/>
      <c r="AA52" s="187"/>
      <c r="AB52" s="187"/>
    </row>
    <row r="53" spans="1:28" ht="51.75" customHeight="1" thickTop="1" thickBot="1">
      <c r="A53" s="13"/>
      <c r="B53" s="753"/>
      <c r="C53" s="810"/>
      <c r="D53" s="629"/>
      <c r="E53" s="630"/>
      <c r="F53" s="630"/>
      <c r="G53" s="630"/>
      <c r="H53" s="630"/>
      <c r="I53" s="630"/>
      <c r="J53" s="630"/>
      <c r="K53" s="630"/>
      <c r="L53" s="630"/>
      <c r="M53" s="631"/>
      <c r="N53" s="812"/>
      <c r="O53" s="13"/>
      <c r="P53" s="617" t="s">
        <v>109</v>
      </c>
      <c r="Q53" s="608"/>
      <c r="R53" s="323">
        <f>LEN(P53)-2</f>
        <v>166</v>
      </c>
      <c r="S53" s="188"/>
      <c r="T53" s="189"/>
      <c r="U53" s="184"/>
      <c r="V53" s="318"/>
      <c r="W53" s="192"/>
      <c r="X53" s="192"/>
      <c r="Y53" s="192"/>
      <c r="Z53" s="192"/>
      <c r="AA53" s="187"/>
      <c r="AB53" s="187"/>
    </row>
    <row r="54" spans="1:28" ht="13.5" customHeight="1" thickTop="1" thickBot="1">
      <c r="A54" s="13"/>
      <c r="B54" s="326"/>
      <c r="C54" s="326"/>
      <c r="D54" s="171"/>
      <c r="E54" s="171"/>
      <c r="F54" s="171"/>
      <c r="G54" s="171"/>
      <c r="H54" s="171"/>
      <c r="I54" s="171"/>
      <c r="J54" s="171"/>
      <c r="K54" s="327"/>
      <c r="L54" s="171"/>
      <c r="M54" s="171"/>
      <c r="N54" s="503"/>
      <c r="O54" s="13"/>
      <c r="P54" s="181"/>
      <c r="Q54" s="181"/>
      <c r="R54" s="181"/>
      <c r="S54" s="188" t="s">
        <v>4675</v>
      </c>
      <c r="T54" s="299">
        <f>IFERROR(MATCH($D$43,最低賃金表!$A$1:$A$47,0),99)</f>
        <v>99</v>
      </c>
      <c r="U54" s="190"/>
      <c r="V54" s="191"/>
      <c r="W54" s="192"/>
      <c r="X54" s="192"/>
      <c r="Y54" s="192"/>
      <c r="Z54" s="192"/>
      <c r="AA54" s="187"/>
      <c r="AB54" s="187"/>
    </row>
    <row r="55" spans="1:28" ht="32.1" customHeight="1" thickTop="1" thickBot="1">
      <c r="A55" s="13"/>
      <c r="B55" s="300" t="s">
        <v>110</v>
      </c>
      <c r="C55" s="328" t="s">
        <v>111</v>
      </c>
      <c r="D55" s="826" t="s">
        <v>46</v>
      </c>
      <c r="E55" s="827"/>
      <c r="F55" s="828"/>
      <c r="G55" s="515"/>
      <c r="H55" s="516" t="s">
        <v>4650</v>
      </c>
      <c r="I55" s="514" t="str" cm="1">
        <f t="array" ref="I55">IFERROR(INDEX(最低賃金表!$A$1:$D$47,$T$54,2),"")</f>
        <v/>
      </c>
      <c r="J55" s="517" t="str">
        <f>IFERROR($D$55-$I$55,"")</f>
        <v/>
      </c>
      <c r="K55" s="516" t="s">
        <v>4651</v>
      </c>
      <c r="L55" s="518" t="str" cm="1">
        <f t="array" ref="L55">IFERROR(TEXT(INDEX(最低賃金表!$A$1:$D$47,$T$54,4),"yyyy年mm月dd日")&amp;" 発効","")</f>
        <v/>
      </c>
      <c r="M55" s="514" t="str" cm="1">
        <f t="array" ref="M55">IFERROR(INDEX(最低賃金表!$A$1:$D$47,$T$54,3),"")</f>
        <v/>
      </c>
      <c r="N55" s="517" t="str">
        <f>IFERROR($D$55-$M$55,"")</f>
        <v/>
      </c>
      <c r="O55" s="261"/>
      <c r="P55" s="298" t="s">
        <v>4443</v>
      </c>
      <c r="Q55" s="618" t="s">
        <v>112</v>
      </c>
      <c r="R55" s="181"/>
      <c r="S55" s="201" t="str" cm="1">
        <f t="array" aca="1" ref="S55" ca="1">CELL("address",$D$55)</f>
        <v>$D$55</v>
      </c>
      <c r="T55" s="304" t="str">
        <f>IF($D$55=" ","",IF($T$54=99,"",IF($D$55&gt;=$F$118,TRUE,FALSE)))</f>
        <v/>
      </c>
      <c r="U55" s="190"/>
      <c r="V55" s="191"/>
      <c r="W55" s="192"/>
      <c r="X55" s="192"/>
      <c r="Y55" s="192"/>
      <c r="Z55" s="192"/>
      <c r="AA55" s="187"/>
      <c r="AB55" s="187"/>
    </row>
    <row r="56" spans="1:28" ht="19.5" customHeight="1" thickTop="1" thickBot="1">
      <c r="A56" s="13"/>
      <c r="B56" s="326"/>
      <c r="C56" s="326"/>
      <c r="D56" s="329"/>
      <c r="E56" s="197"/>
      <c r="F56" s="197"/>
      <c r="G56" s="330"/>
      <c r="H56" s="330"/>
      <c r="I56" s="331"/>
      <c r="J56" s="297"/>
      <c r="K56" s="297"/>
      <c r="L56" s="297"/>
      <c r="M56" s="297"/>
      <c r="N56" s="297"/>
      <c r="O56" s="13"/>
      <c r="P56" s="332"/>
      <c r="Q56" s="594"/>
      <c r="R56" s="181"/>
      <c r="S56" s="188"/>
      <c r="T56" s="189"/>
      <c r="U56" s="190"/>
      <c r="V56" s="191"/>
      <c r="W56" s="192"/>
      <c r="X56" s="192"/>
      <c r="Y56" s="192"/>
      <c r="Z56" s="192"/>
      <c r="AA56" s="187"/>
      <c r="AB56" s="187"/>
    </row>
    <row r="57" spans="1:28" ht="24" customHeight="1" thickTop="1" thickBot="1">
      <c r="A57" s="547"/>
      <c r="B57" s="548" t="s">
        <v>4702</v>
      </c>
      <c r="C57" s="549"/>
      <c r="D57" s="549"/>
      <c r="E57" s="549"/>
      <c r="F57" s="549"/>
      <c r="G57" s="549"/>
      <c r="H57" s="549"/>
      <c r="I57" s="549"/>
      <c r="J57" s="549"/>
      <c r="K57" s="549"/>
      <c r="L57" s="550" t="s">
        <v>4683</v>
      </c>
      <c r="M57" s="576"/>
      <c r="N57" s="551"/>
      <c r="O57" s="547"/>
      <c r="P57" s="552"/>
      <c r="Q57" s="619"/>
      <c r="R57" s="552"/>
      <c r="S57" s="540"/>
      <c r="T57" s="538"/>
      <c r="U57" s="553"/>
      <c r="V57" s="554"/>
      <c r="W57" s="192"/>
      <c r="X57" s="192"/>
      <c r="Y57" s="192"/>
      <c r="Z57" s="192"/>
      <c r="AA57" s="555"/>
      <c r="AB57" s="555"/>
    </row>
    <row r="58" spans="1:28" ht="80.099999999999994" customHeight="1" outlineLevel="1" thickTop="1" thickBot="1">
      <c r="A58" s="556"/>
      <c r="B58" s="829" t="s">
        <v>4704</v>
      </c>
      <c r="C58" s="830"/>
      <c r="D58" s="830"/>
      <c r="E58" s="830"/>
      <c r="F58" s="830"/>
      <c r="G58" s="830"/>
      <c r="H58" s="830"/>
      <c r="I58" s="830"/>
      <c r="J58" s="830"/>
      <c r="K58" s="830"/>
      <c r="L58" s="830"/>
      <c r="M58" s="830"/>
      <c r="N58" s="830"/>
      <c r="O58" s="557"/>
      <c r="P58" s="585" t="s">
        <v>4703</v>
      </c>
      <c r="Q58" s="586"/>
      <c r="R58" s="587"/>
      <c r="S58" s="540"/>
      <c r="T58" s="538"/>
      <c r="U58" s="553"/>
      <c r="V58" s="554"/>
      <c r="W58" s="192"/>
      <c r="X58" s="192"/>
      <c r="Y58" s="192"/>
      <c r="Z58" s="192"/>
      <c r="AA58" s="253"/>
      <c r="AB58" s="253"/>
    </row>
    <row r="59" spans="1:28" ht="49.5" customHeight="1" outlineLevel="1" thickTop="1" thickBot="1">
      <c r="A59" s="558"/>
      <c r="B59" s="836" t="str">
        <f>IF($T$54&lt;&gt;99,"条件１：令和６年１０月から令和７年９月の間で３か月以上、
　　　　令和７年度改定の地域別最低賃金（"&amp;$M$55&amp;"円）未満で雇用していた従業員数が、全従業員の30パーセント以上であること",
"条件１：令和６年１０月から令和７年９月の間で３か月以上、
　　　　令和７年度改定の地域別最低賃金未満で雇用していた従業員数が、全従業員の30パーセント以上であること")</f>
        <v>条件１：令和６年１０月から令和７年９月の間で３か月以上、
　　　　令和７年度改定の地域別最低賃金未満で雇用していた従業員数が、全従業員の30パーセント以上であること</v>
      </c>
      <c r="C59" s="837"/>
      <c r="D59" s="837"/>
      <c r="E59" s="837"/>
      <c r="F59" s="837"/>
      <c r="G59" s="837"/>
      <c r="H59" s="837"/>
      <c r="I59" s="837"/>
      <c r="J59" s="837"/>
      <c r="K59" s="838"/>
      <c r="L59" s="848"/>
      <c r="M59" s="849"/>
      <c r="N59" s="850"/>
      <c r="O59" s="562"/>
      <c r="P59" s="563" t="s">
        <v>4694</v>
      </c>
      <c r="Q59" s="622" t="s">
        <v>4695</v>
      </c>
      <c r="R59" s="623"/>
      <c r="S59" s="540"/>
      <c r="T59" s="538"/>
      <c r="U59" s="553"/>
      <c r="V59" s="554"/>
      <c r="W59" s="192"/>
      <c r="X59" s="192"/>
      <c r="Y59" s="192"/>
      <c r="Z59" s="192"/>
      <c r="AA59" s="566"/>
      <c r="AB59" s="566"/>
    </row>
    <row r="60" spans="1:28" ht="49.5" customHeight="1" outlineLevel="1" thickTop="1" thickBot="1">
      <c r="A60" s="558"/>
      <c r="B60" s="839" t="s">
        <v>4684</v>
      </c>
      <c r="C60" s="840"/>
      <c r="D60" s="840"/>
      <c r="E60" s="840"/>
      <c r="F60" s="840"/>
      <c r="G60" s="840"/>
      <c r="H60" s="840"/>
      <c r="I60" s="840"/>
      <c r="J60" s="840"/>
      <c r="K60" s="841"/>
      <c r="L60" s="559"/>
      <c r="M60" s="560"/>
      <c r="N60" s="561"/>
      <c r="O60" s="562"/>
      <c r="P60" s="567" t="s">
        <v>4685</v>
      </c>
      <c r="Q60" s="564" t="s">
        <v>4686</v>
      </c>
      <c r="R60" s="565"/>
      <c r="S60" s="540"/>
      <c r="T60" s="538"/>
      <c r="U60" s="553"/>
      <c r="V60" s="554"/>
      <c r="W60" s="192"/>
      <c r="X60" s="192"/>
      <c r="Y60" s="192"/>
      <c r="Z60" s="192"/>
      <c r="AA60" s="566"/>
      <c r="AB60" s="566"/>
    </row>
    <row r="61" spans="1:28" ht="33.75" customHeight="1" thickTop="1">
      <c r="A61" s="547"/>
      <c r="B61" s="842" t="s">
        <v>4687</v>
      </c>
      <c r="C61" s="843"/>
      <c r="D61" s="844" t="s">
        <v>4447</v>
      </c>
      <c r="E61" s="844"/>
      <c r="F61" s="845"/>
      <c r="G61" s="568" t="s">
        <v>4688</v>
      </c>
      <c r="H61" s="846" t="s">
        <v>4689</v>
      </c>
      <c r="I61" s="847"/>
      <c r="J61" s="847"/>
      <c r="K61" s="847"/>
      <c r="L61" s="847"/>
      <c r="M61" s="847"/>
      <c r="N61" s="847"/>
      <c r="O61" s="569"/>
      <c r="P61" s="570"/>
      <c r="Q61" s="571"/>
      <c r="R61" s="572"/>
      <c r="S61" s="540" t="str">
        <f t="array" aca="1" ref="S61" ca="1">CELL("address",$D$61)</f>
        <v>$D$61</v>
      </c>
      <c r="T61" s="538" t="b">
        <f>IF($D$61=$X$61,"NONE",IF(AND($D$61&lt;&gt;" ",$D$61&lt;&gt;""),TRUE,FALSE))</f>
        <v>0</v>
      </c>
      <c r="U61" s="553" t="s">
        <v>48</v>
      </c>
      <c r="V61" s="554"/>
      <c r="W61" s="192" t="s">
        <v>4690</v>
      </c>
      <c r="X61" s="192" t="s">
        <v>62</v>
      </c>
      <c r="Y61" s="192" t="s">
        <v>4691</v>
      </c>
      <c r="Z61" s="192"/>
      <c r="AA61" s="555"/>
      <c r="AB61" s="555"/>
    </row>
    <row r="62" spans="1:28" ht="33.75" customHeight="1" thickBot="1">
      <c r="A62" s="547"/>
      <c r="B62" s="728" t="s">
        <v>4692</v>
      </c>
      <c r="C62" s="729"/>
      <c r="D62" s="730" t="s">
        <v>4447</v>
      </c>
      <c r="E62" s="730"/>
      <c r="F62" s="731"/>
      <c r="G62" s="573" t="s">
        <v>4688</v>
      </c>
      <c r="H62" s="847" t="s">
        <v>4693</v>
      </c>
      <c r="I62" s="847"/>
      <c r="J62" s="847"/>
      <c r="K62" s="847"/>
      <c r="L62" s="847"/>
      <c r="M62" s="847"/>
      <c r="N62" s="847"/>
      <c r="O62" s="574"/>
      <c r="P62" s="575"/>
      <c r="Q62" s="571"/>
      <c r="R62" s="572"/>
      <c r="S62" s="540" t="str">
        <f t="array" aca="1" ref="S62" ca="1">CELL("address",$D$62)</f>
        <v>$D$62</v>
      </c>
      <c r="T62" s="538" t="b">
        <f>IF($D$62=$X$62,"NONE",IF(AND($D$62&lt;&gt;" ",$D$62&lt;&gt;""),TRUE,FALSE))</f>
        <v>0</v>
      </c>
      <c r="U62" s="553" t="s">
        <v>48</v>
      </c>
      <c r="V62" s="554"/>
      <c r="W62" s="192" t="s">
        <v>4690</v>
      </c>
      <c r="X62" s="192" t="s">
        <v>62</v>
      </c>
      <c r="Y62" s="192" t="s">
        <v>4691</v>
      </c>
      <c r="Z62" s="192"/>
      <c r="AA62" s="555"/>
      <c r="AB62" s="555"/>
    </row>
    <row r="63" spans="1:28" ht="19.5" customHeight="1" thickBot="1">
      <c r="A63" s="13"/>
      <c r="B63" s="333"/>
      <c r="C63" s="197"/>
      <c r="D63" s="329"/>
      <c r="E63" s="197"/>
      <c r="F63" s="197"/>
      <c r="G63" s="330"/>
      <c r="H63" s="330"/>
      <c r="I63" s="331"/>
      <c r="J63" s="297"/>
      <c r="K63" s="297"/>
      <c r="L63" s="297"/>
      <c r="M63" s="297"/>
      <c r="N63" s="297"/>
      <c r="O63" s="13"/>
      <c r="P63" s="258"/>
      <c r="Q63" s="334"/>
      <c r="R63" s="258"/>
      <c r="S63" s="201"/>
      <c r="T63" s="202"/>
      <c r="U63" s="190"/>
      <c r="V63" s="191"/>
      <c r="W63" s="192"/>
      <c r="X63" s="192"/>
      <c r="Y63" s="192"/>
      <c r="Z63" s="192"/>
      <c r="AA63" s="187"/>
      <c r="AB63" s="187"/>
    </row>
    <row r="64" spans="1:28" ht="24" customHeight="1">
      <c r="A64" s="13"/>
      <c r="B64" s="236" t="s">
        <v>115</v>
      </c>
      <c r="C64" s="237"/>
      <c r="D64" s="237"/>
      <c r="E64" s="237"/>
      <c r="F64" s="237"/>
      <c r="G64" s="296"/>
      <c r="H64" s="335"/>
      <c r="I64" s="335"/>
      <c r="J64" s="335"/>
      <c r="K64" s="335"/>
      <c r="L64" s="336"/>
      <c r="M64" s="336"/>
      <c r="N64" s="337" t="str">
        <f>IFERROR(IF(AND($T$66=TRUE,$T$68=TRUE,$T$69=TRUE,$T$70=TRUE,$T$71=TRUE,$T$72=TRUE), "入力済",""),"")</f>
        <v/>
      </c>
      <c r="O64" s="13"/>
      <c r="P64" s="181"/>
      <c r="Q64" s="181"/>
      <c r="R64" s="181"/>
      <c r="S64" s="188"/>
      <c r="T64" s="189"/>
      <c r="U64" s="190"/>
      <c r="V64" s="191"/>
      <c r="W64" s="192"/>
      <c r="X64" s="192"/>
      <c r="Y64" s="192"/>
      <c r="Z64" s="192"/>
      <c r="AA64" s="187"/>
      <c r="AB64" s="187"/>
    </row>
    <row r="65" spans="1:28" ht="19.5" customHeight="1">
      <c r="A65" s="13"/>
      <c r="B65" s="251" t="s">
        <v>4459</v>
      </c>
      <c r="C65" s="251"/>
      <c r="D65" s="13"/>
      <c r="E65" s="13"/>
      <c r="F65" s="338"/>
      <c r="G65" s="339"/>
      <c r="H65" s="339"/>
      <c r="I65" s="13"/>
      <c r="J65" s="13"/>
      <c r="K65" s="13"/>
      <c r="L65" s="13"/>
      <c r="M65" s="13"/>
      <c r="N65" s="13"/>
      <c r="O65" s="13"/>
      <c r="P65" s="620" t="s">
        <v>116</v>
      </c>
      <c r="Q65" s="611" t="s">
        <v>117</v>
      </c>
      <c r="R65" s="612"/>
      <c r="S65" s="188"/>
      <c r="T65" s="189"/>
      <c r="U65" s="190"/>
      <c r="V65" s="191"/>
      <c r="W65" s="192"/>
      <c r="X65" s="192"/>
      <c r="Y65" s="192"/>
      <c r="Z65" s="192"/>
      <c r="AA65" s="187"/>
      <c r="AB65" s="187"/>
    </row>
    <row r="66" spans="1:28" ht="33.75" customHeight="1" thickBot="1">
      <c r="A66" s="13"/>
      <c r="B66" s="640" t="s">
        <v>118</v>
      </c>
      <c r="C66" s="642"/>
      <c r="D66" s="851" t="s">
        <v>46</v>
      </c>
      <c r="E66" s="852"/>
      <c r="F66" s="828"/>
      <c r="G66" s="853" t="s">
        <v>4618</v>
      </c>
      <c r="H66" s="638"/>
      <c r="I66" s="638"/>
      <c r="J66" s="638"/>
      <c r="K66" s="638"/>
      <c r="L66" s="638"/>
      <c r="M66" s="638"/>
      <c r="N66" s="639"/>
      <c r="O66" s="13"/>
      <c r="P66" s="621"/>
      <c r="Q66" s="615"/>
      <c r="R66" s="616"/>
      <c r="S66" s="201" t="str">
        <f t="array" aca="1" ref="S66" ca="1">CELL("address",$D$66)</f>
        <v>$D$66</v>
      </c>
      <c r="T66" s="304" t="str">
        <f>IF(AND($D$66&gt;0,$D$66&lt;&gt;" "),IF(OR(AND(LEFT($D$66,1)="4",LEN($D$66)=11),AND(LEFT($D$66,2)=" 4",LEN($D$66)=12)),TRUE,FALSE),"")</f>
        <v/>
      </c>
      <c r="U66" s="190"/>
      <c r="V66" s="191"/>
      <c r="W66" s="192"/>
      <c r="X66" s="192"/>
      <c r="Y66" s="192"/>
      <c r="Z66" s="192"/>
      <c r="AA66" s="187"/>
      <c r="AB66" s="187"/>
    </row>
    <row r="67" spans="1:28" ht="22.5" customHeight="1" thickTop="1" thickBot="1">
      <c r="A67" s="13"/>
      <c r="B67" s="251" t="s">
        <v>119</v>
      </c>
      <c r="C67" s="251"/>
      <c r="D67" s="340"/>
      <c r="E67" s="341"/>
      <c r="F67" s="341"/>
      <c r="G67" s="341"/>
      <c r="H67" s="495" t="s">
        <v>4637</v>
      </c>
      <c r="I67" s="496"/>
      <c r="J67" s="496"/>
      <c r="K67" s="496"/>
      <c r="L67" s="13"/>
      <c r="M67" s="13"/>
      <c r="N67" s="13"/>
      <c r="O67" s="13"/>
      <c r="P67" s="181"/>
      <c r="Q67" s="342"/>
      <c r="R67" s="343"/>
      <c r="S67" s="344"/>
      <c r="T67" s="345"/>
      <c r="U67" s="190"/>
      <c r="V67" s="191"/>
      <c r="W67" s="192"/>
      <c r="X67" s="192"/>
      <c r="Y67" s="192"/>
      <c r="Z67" s="192"/>
      <c r="AA67" s="187"/>
      <c r="AB67" s="187"/>
    </row>
    <row r="68" spans="1:28" ht="33.75" customHeight="1" thickTop="1" thickBot="1">
      <c r="A68" s="13"/>
      <c r="B68" s="640" t="s">
        <v>120</v>
      </c>
      <c r="C68" s="642"/>
      <c r="D68" s="727" t="s">
        <v>46</v>
      </c>
      <c r="E68" s="651"/>
      <c r="F68" s="652"/>
      <c r="G68" s="732"/>
      <c r="H68" s="831" t="s">
        <v>4638</v>
      </c>
      <c r="I68" s="832"/>
      <c r="J68" s="833"/>
      <c r="K68" s="834" t="s">
        <v>4447</v>
      </c>
      <c r="L68" s="835"/>
      <c r="M68" s="13"/>
      <c r="N68" s="13"/>
      <c r="O68" s="13"/>
      <c r="P68" s="346" t="s">
        <v>121</v>
      </c>
      <c r="Q68" s="607" t="s">
        <v>122</v>
      </c>
      <c r="R68" s="608"/>
      <c r="S68" s="188" t="str">
        <f t="array" aca="1" ref="S68" ca="1">CELL("address",$D$68)</f>
        <v>$D$68</v>
      </c>
      <c r="T68" s="299" t="b">
        <f>IF($D$68&lt;&gt;" ",TRUE,FALSE)</f>
        <v>0</v>
      </c>
      <c r="U68" s="190" t="s">
        <v>48</v>
      </c>
      <c r="V68" s="191"/>
      <c r="W68" s="192" t="s">
        <v>62</v>
      </c>
      <c r="X68" s="192" t="s">
        <v>121</v>
      </c>
      <c r="Y68" s="192" t="s">
        <v>123</v>
      </c>
      <c r="Z68" s="192" t="s">
        <v>124</v>
      </c>
      <c r="AA68" s="187"/>
      <c r="AB68" s="187"/>
    </row>
    <row r="69" spans="1:28" ht="33.75" customHeight="1" thickTop="1" thickBot="1">
      <c r="A69" s="13"/>
      <c r="B69" s="640" t="s">
        <v>125</v>
      </c>
      <c r="C69" s="642"/>
      <c r="D69" s="734" t="s">
        <v>46</v>
      </c>
      <c r="E69" s="644"/>
      <c r="F69" s="645"/>
      <c r="G69" s="695"/>
      <c r="H69" s="13"/>
      <c r="I69" s="521"/>
      <c r="J69" s="521"/>
      <c r="K69" s="347"/>
      <c r="L69" s="13"/>
      <c r="M69" s="13"/>
      <c r="N69" s="13"/>
      <c r="O69" s="13"/>
      <c r="P69" s="346" t="s">
        <v>126</v>
      </c>
      <c r="Q69" s="607" t="s">
        <v>127</v>
      </c>
      <c r="R69" s="608"/>
      <c r="S69" s="188" t="str">
        <f t="array" aca="1" ref="S69" ca="1">CELL("address",$D$69)</f>
        <v>$D$69</v>
      </c>
      <c r="T69" s="299" t="b">
        <f>IF($D$69&lt;&gt;" ",TRUE,FALSE)</f>
        <v>0</v>
      </c>
      <c r="U69" s="190" t="s">
        <v>48</v>
      </c>
      <c r="V69" s="191"/>
      <c r="W69" s="192" t="s">
        <v>62</v>
      </c>
      <c r="X69" s="192" t="s">
        <v>126</v>
      </c>
      <c r="Y69" s="192" t="s">
        <v>128</v>
      </c>
      <c r="Z69" s="192"/>
      <c r="AA69" s="187"/>
      <c r="AB69" s="187"/>
    </row>
    <row r="70" spans="1:28" ht="54" customHeight="1" thickTop="1" thickBot="1">
      <c r="A70" s="13"/>
      <c r="B70" s="640" t="s">
        <v>129</v>
      </c>
      <c r="C70" s="642"/>
      <c r="D70" s="734" t="s">
        <v>46</v>
      </c>
      <c r="E70" s="644"/>
      <c r="F70" s="645"/>
      <c r="G70" s="733"/>
      <c r="H70" s="13"/>
      <c r="I70" s="347"/>
      <c r="J70" s="347"/>
      <c r="K70" s="347"/>
      <c r="L70" s="13"/>
      <c r="M70" s="13"/>
      <c r="N70" s="13"/>
      <c r="O70" s="13"/>
      <c r="P70" s="346" t="s">
        <v>129</v>
      </c>
      <c r="Q70" s="607" t="s">
        <v>130</v>
      </c>
      <c r="R70" s="608"/>
      <c r="S70" s="201" t="str">
        <f t="array" aca="1" ref="S70" ca="1">CELL("address",$D$70)</f>
        <v>$D$70</v>
      </c>
      <c r="T70" s="348" t="b">
        <f>IF($D$70&lt;&gt;" ",TRUE,FALSE)</f>
        <v>0</v>
      </c>
      <c r="U70" s="190" t="s">
        <v>48</v>
      </c>
      <c r="V70" s="191"/>
      <c r="W70" s="192" t="s">
        <v>62</v>
      </c>
      <c r="X70" s="192" t="s">
        <v>131</v>
      </c>
      <c r="Y70" s="192" t="s">
        <v>132</v>
      </c>
      <c r="Z70" s="192"/>
      <c r="AA70" s="187"/>
      <c r="AB70" s="187"/>
    </row>
    <row r="71" spans="1:28" ht="54" customHeight="1">
      <c r="A71" s="13"/>
      <c r="B71" s="824" t="s">
        <v>0</v>
      </c>
      <c r="C71" s="642"/>
      <c r="D71" s="734" t="s">
        <v>46</v>
      </c>
      <c r="E71" s="644"/>
      <c r="F71" s="645"/>
      <c r="G71" s="349"/>
      <c r="H71" s="349"/>
      <c r="I71" s="350"/>
      <c r="J71" s="350"/>
      <c r="K71" s="351"/>
      <c r="L71" s="352"/>
      <c r="M71" s="353"/>
      <c r="N71" s="349"/>
      <c r="O71" s="13"/>
      <c r="P71" s="354" t="s">
        <v>133</v>
      </c>
      <c r="Q71" s="609" t="s">
        <v>134</v>
      </c>
      <c r="R71" s="608"/>
      <c r="S71" s="355" t="str">
        <f t="array" aca="1" ref="S71" ca="1">CELL("address",$D$71)</f>
        <v>$D$71</v>
      </c>
      <c r="T71" s="348" t="b">
        <f>IF($D$71&lt;&gt;" ",TRUE,FALSE)</f>
        <v>0</v>
      </c>
      <c r="U71" s="190" t="s">
        <v>48</v>
      </c>
      <c r="V71" s="191"/>
      <c r="W71" s="192" t="s">
        <v>62</v>
      </c>
      <c r="X71" s="192" t="s">
        <v>135</v>
      </c>
      <c r="Y71" s="192" t="s">
        <v>136</v>
      </c>
      <c r="Z71" s="192"/>
      <c r="AA71" s="187"/>
      <c r="AB71" s="187"/>
    </row>
    <row r="72" spans="1:28" ht="33.75" customHeight="1" thickTop="1" thickBot="1">
      <c r="A72" s="13"/>
      <c r="B72" s="640" t="s">
        <v>1</v>
      </c>
      <c r="C72" s="642"/>
      <c r="D72" s="825" t="s">
        <v>46</v>
      </c>
      <c r="E72" s="648"/>
      <c r="F72" s="649"/>
      <c r="G72" s="349"/>
      <c r="H72" s="349"/>
      <c r="I72" s="350"/>
      <c r="J72" s="350"/>
      <c r="K72" s="351"/>
      <c r="L72" s="352"/>
      <c r="M72" s="353"/>
      <c r="N72" s="349"/>
      <c r="O72" s="13"/>
      <c r="P72" s="346" t="s">
        <v>1</v>
      </c>
      <c r="Q72" s="607" t="s">
        <v>137</v>
      </c>
      <c r="R72" s="608"/>
      <c r="S72" s="355" t="str">
        <f t="array" aca="1" ref="S72" ca="1">CELL("address",$D$72)</f>
        <v>$D$72</v>
      </c>
      <c r="T72" s="348" t="b">
        <f>IF($D$72&lt;&gt;" ",TRUE,FALSE)</f>
        <v>0</v>
      </c>
      <c r="U72" s="356" t="s">
        <v>48</v>
      </c>
      <c r="V72" s="191"/>
      <c r="W72" s="192" t="s">
        <v>62</v>
      </c>
      <c r="X72" s="192" t="s">
        <v>138</v>
      </c>
      <c r="Y72" s="192" t="s">
        <v>139</v>
      </c>
      <c r="Z72" s="192"/>
      <c r="AA72" s="187"/>
      <c r="AB72" s="187"/>
    </row>
    <row r="73" spans="1:28" ht="19.5" customHeight="1" thickBot="1">
      <c r="A73" s="13"/>
      <c r="B73" s="13"/>
      <c r="C73" s="13"/>
      <c r="D73" s="13"/>
      <c r="E73" s="13"/>
      <c r="F73" s="13"/>
      <c r="G73" s="357"/>
      <c r="H73" s="357"/>
      <c r="I73" s="358"/>
      <c r="J73" s="358"/>
      <c r="K73" s="359"/>
      <c r="L73" s="360"/>
      <c r="M73" s="361"/>
      <c r="N73" s="357"/>
      <c r="O73" s="13"/>
      <c r="P73" s="492"/>
      <c r="Q73" s="595"/>
      <c r="R73" s="596"/>
      <c r="S73" s="497" t="str" cm="1">
        <f t="array" aca="1" ref="S73" ca="1">CELL("address",$K$68)</f>
        <v>$K$68</v>
      </c>
      <c r="T73" s="491" t="b">
        <f>IF($K$68&lt;&gt;" ",TRUE,FALSE)</f>
        <v>0</v>
      </c>
      <c r="U73" s="356" t="s">
        <v>4460</v>
      </c>
      <c r="V73" s="191"/>
      <c r="W73" s="192" t="s">
        <v>4639</v>
      </c>
      <c r="X73" s="192" t="s">
        <v>4640</v>
      </c>
      <c r="Y73" s="192"/>
      <c r="Z73" s="192"/>
      <c r="AA73" s="187"/>
      <c r="AB73" s="187"/>
    </row>
    <row r="74" spans="1:28" ht="24" customHeight="1" thickTop="1" thickBot="1">
      <c r="A74" s="13"/>
      <c r="B74" s="236" t="s">
        <v>140</v>
      </c>
      <c r="C74" s="237"/>
      <c r="D74" s="237"/>
      <c r="E74" s="237"/>
      <c r="F74" s="237"/>
      <c r="G74" s="237"/>
      <c r="H74" s="237"/>
      <c r="I74" s="362"/>
      <c r="J74" s="362"/>
      <c r="K74" s="362"/>
      <c r="L74" s="362"/>
      <c r="M74" s="362"/>
      <c r="N74" s="337" t="str">
        <f>IFERROR(IF(AND($T$74=TRUE, $T$78=TRUE,$T$81=TRUE), "入力済",""),"")</f>
        <v/>
      </c>
      <c r="O74" s="13"/>
      <c r="P74" s="363"/>
      <c r="Q74" s="364"/>
      <c r="R74" s="181"/>
      <c r="S74" s="700" t="str" cm="1">
        <f t="array" aca="1" ref="S74" ca="1">_xlfn.TEXTJOIN(",
",TRUE,
_xlfn.TEXTJOIN(":",TRUE,CELL("address",$D$78:$F$82),CELL("address",$D$82)),
_xlfn.TEXTJOIN(":",TRUE,CELL("address",$D$85:$F$88),CELL("address",$D$88)))</f>
        <v>$D$78:$D$82,
$D$85:$D$88</v>
      </c>
      <c r="T74" s="694" t="str">
        <f>IF(AND(COUNTIF($D$78:$D$82," ")=0,COUNTIF($D$85:$D$88," ")=0), IF(AND(COUNTBLANK($D$78:$D$82)=0,COUNTBLANK($D$85:$D$88)=0),TRUE,FALSE),"")</f>
        <v/>
      </c>
      <c r="U74" s="697" t="s">
        <v>141</v>
      </c>
      <c r="V74" s="191"/>
      <c r="W74" s="192"/>
      <c r="X74" s="192"/>
      <c r="Y74" s="192"/>
      <c r="Z74" s="192"/>
      <c r="AA74" s="187"/>
      <c r="AB74" s="187"/>
    </row>
    <row r="75" spans="1:28" ht="22.5" customHeight="1" thickTop="1" thickBot="1">
      <c r="A75" s="13"/>
      <c r="B75" s="663" t="s">
        <v>4645</v>
      </c>
      <c r="C75" s="664"/>
      <c r="D75" s="664"/>
      <c r="E75" s="664"/>
      <c r="F75" s="665"/>
      <c r="G75" s="737"/>
      <c r="H75" s="624" t="s">
        <v>4624</v>
      </c>
      <c r="I75" s="625"/>
      <c r="J75" s="625"/>
      <c r="K75" s="625"/>
      <c r="L75" s="625"/>
      <c r="M75" s="625"/>
      <c r="N75" s="625"/>
      <c r="O75" s="625"/>
      <c r="P75" s="625"/>
      <c r="Q75" s="625"/>
      <c r="R75" s="181"/>
      <c r="S75" s="695"/>
      <c r="T75" s="695"/>
      <c r="U75" s="698"/>
      <c r="V75" s="191"/>
      <c r="W75" s="192"/>
      <c r="X75" s="192"/>
      <c r="Y75" s="192"/>
      <c r="Z75" s="192"/>
      <c r="AA75" s="187"/>
      <c r="AB75" s="187"/>
    </row>
    <row r="76" spans="1:28" ht="29.45" customHeight="1" thickTop="1" thickBot="1">
      <c r="A76" s="13"/>
      <c r="B76" s="666"/>
      <c r="C76" s="667"/>
      <c r="D76" s="667"/>
      <c r="E76" s="667"/>
      <c r="F76" s="668"/>
      <c r="G76" s="695"/>
      <c r="H76" s="300" t="s">
        <v>142</v>
      </c>
      <c r="I76" s="365"/>
      <c r="J76" s="366"/>
      <c r="K76" s="504"/>
      <c r="L76" s="504"/>
      <c r="M76" s="504"/>
      <c r="N76" s="505"/>
      <c r="O76" s="13"/>
      <c r="P76" s="298" t="s">
        <v>19</v>
      </c>
      <c r="Q76" s="181" t="s">
        <v>4627</v>
      </c>
      <c r="R76" s="369"/>
      <c r="S76" s="695"/>
      <c r="T76" s="695"/>
      <c r="U76" s="698"/>
      <c r="V76" s="191"/>
      <c r="W76" s="192"/>
      <c r="X76" s="192"/>
      <c r="Y76" s="192"/>
      <c r="Z76" s="192"/>
      <c r="AA76" s="187"/>
      <c r="AB76" s="187"/>
    </row>
    <row r="77" spans="1:28" ht="22.5" customHeight="1" thickTop="1" thickBot="1">
      <c r="A77" s="13"/>
      <c r="B77" s="300" t="s">
        <v>143</v>
      </c>
      <c r="C77" s="370"/>
      <c r="D77" s="366"/>
      <c r="E77" s="366"/>
      <c r="F77" s="371"/>
      <c r="G77" s="695"/>
      <c r="H77" s="372" t="s">
        <v>19</v>
      </c>
      <c r="I77" s="365"/>
      <c r="J77" s="373" t="s">
        <v>111</v>
      </c>
      <c r="K77" s="709" t="s">
        <v>4447</v>
      </c>
      <c r="L77" s="710"/>
      <c r="M77" s="710"/>
      <c r="N77" s="711"/>
      <c r="O77" s="13"/>
      <c r="P77" s="298" t="s">
        <v>4628</v>
      </c>
      <c r="Q77" s="374" t="s">
        <v>4629</v>
      </c>
      <c r="R77" s="369"/>
      <c r="S77" s="696"/>
      <c r="T77" s="696"/>
      <c r="U77" s="699"/>
      <c r="V77" s="318"/>
      <c r="W77" s="192"/>
      <c r="X77" s="192"/>
      <c r="Y77" s="192"/>
      <c r="Z77" s="192"/>
      <c r="AA77" s="187"/>
      <c r="AB77" s="187"/>
    </row>
    <row r="78" spans="1:28" ht="22.5" customHeight="1" thickTop="1">
      <c r="A78" s="375"/>
      <c r="B78" s="735" t="s">
        <v>10</v>
      </c>
      <c r="C78" s="736"/>
      <c r="D78" s="738" t="s">
        <v>4447</v>
      </c>
      <c r="E78" s="652"/>
      <c r="F78" s="376" t="s">
        <v>144</v>
      </c>
      <c r="G78" s="695"/>
      <c r="H78" s="372" t="s">
        <v>4458</v>
      </c>
      <c r="I78" s="365"/>
      <c r="J78" s="373" t="s">
        <v>111</v>
      </c>
      <c r="K78" s="706" t="s">
        <v>4447</v>
      </c>
      <c r="L78" s="707"/>
      <c r="M78" s="707"/>
      <c r="N78" s="708"/>
      <c r="O78" s="13"/>
      <c r="P78" s="610" t="s">
        <v>4630</v>
      </c>
      <c r="Q78" s="611" t="s">
        <v>4653</v>
      </c>
      <c r="R78" s="612"/>
      <c r="S78" s="701" t="str" cm="1">
        <f t="array" aca="1" ref="S78" ca="1">_xlfn.TEXTJOIN(":",TRUE,CELL("address",$K$77:$M$81),CELL("address",$K$81))</f>
        <v>$K$77:$K$81</v>
      </c>
      <c r="T78" s="719" t="str">
        <f>IF(COUNTIF($K$77:$K$81," ")=0, IF(COUNTBLANK($K$77:$K$81)=0,TRUE,FALSE),"")</f>
        <v/>
      </c>
      <c r="U78" s="720"/>
      <c r="V78" s="716"/>
      <c r="W78" s="192"/>
      <c r="X78" s="192"/>
      <c r="Y78" s="192"/>
      <c r="Z78" s="192"/>
      <c r="AA78" s="187"/>
      <c r="AB78" s="187"/>
    </row>
    <row r="79" spans="1:28" ht="22.5" customHeight="1">
      <c r="A79" s="375"/>
      <c r="B79" s="712" t="s">
        <v>11</v>
      </c>
      <c r="C79" s="713"/>
      <c r="D79" s="662" t="s">
        <v>4447</v>
      </c>
      <c r="E79" s="645"/>
      <c r="F79" s="377" t="s">
        <v>144</v>
      </c>
      <c r="G79" s="695"/>
      <c r="H79" s="372" t="s">
        <v>21</v>
      </c>
      <c r="I79" s="365"/>
      <c r="J79" s="328" t="s">
        <v>111</v>
      </c>
      <c r="K79" s="706" t="s">
        <v>4447</v>
      </c>
      <c r="L79" s="707"/>
      <c r="M79" s="707"/>
      <c r="N79" s="708"/>
      <c r="O79" s="13"/>
      <c r="P79" s="594"/>
      <c r="Q79" s="613"/>
      <c r="R79" s="614"/>
      <c r="S79" s="695"/>
      <c r="T79" s="695"/>
      <c r="U79" s="698"/>
      <c r="V79" s="717"/>
      <c r="W79" s="192"/>
      <c r="X79" s="192"/>
      <c r="Y79" s="192"/>
      <c r="Z79" s="192"/>
      <c r="AA79" s="187"/>
      <c r="AB79" s="187"/>
    </row>
    <row r="80" spans="1:28" ht="22.5" customHeight="1" thickBot="1">
      <c r="A80" s="375"/>
      <c r="B80" s="712" t="s">
        <v>12</v>
      </c>
      <c r="C80" s="713"/>
      <c r="D80" s="662" t="s">
        <v>4447</v>
      </c>
      <c r="E80" s="645"/>
      <c r="F80" s="377" t="s">
        <v>144</v>
      </c>
      <c r="G80" s="695"/>
      <c r="H80" s="372" t="s">
        <v>22</v>
      </c>
      <c r="I80" s="365"/>
      <c r="J80" s="378" t="s">
        <v>111</v>
      </c>
      <c r="K80" s="706" t="s">
        <v>4447</v>
      </c>
      <c r="L80" s="707"/>
      <c r="M80" s="707"/>
      <c r="N80" s="708"/>
      <c r="O80" s="13"/>
      <c r="P80" s="589"/>
      <c r="Q80" s="615"/>
      <c r="R80" s="616"/>
      <c r="S80" s="696"/>
      <c r="T80" s="696"/>
      <c r="U80" s="699"/>
      <c r="V80" s="718"/>
      <c r="W80" s="192"/>
      <c r="X80" s="192"/>
      <c r="Y80" s="192"/>
      <c r="Z80" s="192"/>
      <c r="AA80" s="187"/>
      <c r="AB80" s="187"/>
    </row>
    <row r="81" spans="1:28" ht="22.5" customHeight="1" thickTop="1" thickBot="1">
      <c r="A81" s="375"/>
      <c r="B81" s="712" t="s">
        <v>13</v>
      </c>
      <c r="C81" s="713"/>
      <c r="D81" s="662" t="s">
        <v>4447</v>
      </c>
      <c r="E81" s="645"/>
      <c r="F81" s="377" t="s">
        <v>144</v>
      </c>
      <c r="G81" s="695"/>
      <c r="H81" s="372" t="s">
        <v>23</v>
      </c>
      <c r="I81" s="365"/>
      <c r="J81" s="378" t="s">
        <v>111</v>
      </c>
      <c r="K81" s="724" t="s">
        <v>4447</v>
      </c>
      <c r="L81" s="725"/>
      <c r="M81" s="725"/>
      <c r="N81" s="726"/>
      <c r="O81" s="13"/>
      <c r="P81" s="298" t="s">
        <v>23</v>
      </c>
      <c r="Q81" s="588" t="s">
        <v>4631</v>
      </c>
      <c r="R81" s="369"/>
      <c r="S81" s="701" t="str" cm="1">
        <f t="array" aca="1" ref="S81" ca="1">_xlfn.TEXTJOIN(":",TRUE,CELL("address",$K$84:$M$89),CELL("address",$K$89))</f>
        <v>$K$84:$K$89</v>
      </c>
      <c r="T81" s="719" t="str">
        <f>IF(COUNTIF($K$84:$K$89," ")=0, IF(COUNTBLANK($K$84:$K$89)=0,TRUE,FALSE),"")</f>
        <v/>
      </c>
      <c r="U81" s="720"/>
      <c r="V81" s="716"/>
      <c r="W81" s="192"/>
      <c r="X81" s="192"/>
      <c r="Y81" s="192"/>
      <c r="Z81" s="192"/>
      <c r="AA81" s="187"/>
      <c r="AB81" s="187"/>
    </row>
    <row r="82" spans="1:28" ht="22.5" customHeight="1" thickTop="1" thickBot="1">
      <c r="A82" s="375"/>
      <c r="B82" s="712" t="s">
        <v>145</v>
      </c>
      <c r="C82" s="713"/>
      <c r="D82" s="740" t="s">
        <v>4447</v>
      </c>
      <c r="E82" s="649"/>
      <c r="F82" s="377" t="s">
        <v>144</v>
      </c>
      <c r="G82" s="695"/>
      <c r="H82" s="702" t="s">
        <v>146</v>
      </c>
      <c r="I82" s="703"/>
      <c r="J82" s="703"/>
      <c r="K82" s="703"/>
      <c r="L82" s="703"/>
      <c r="M82" s="703"/>
      <c r="N82" s="704"/>
      <c r="O82" s="13"/>
      <c r="P82" s="379"/>
      <c r="Q82" s="589"/>
      <c r="R82" s="369"/>
      <c r="S82" s="695"/>
      <c r="T82" s="695"/>
      <c r="U82" s="698"/>
      <c r="V82" s="717"/>
      <c r="W82" s="192"/>
      <c r="X82" s="192"/>
      <c r="Y82" s="192"/>
      <c r="Z82" s="192"/>
      <c r="AA82" s="187"/>
      <c r="AB82" s="187"/>
    </row>
    <row r="83" spans="1:28" ht="22.5" customHeight="1" thickTop="1" thickBot="1">
      <c r="A83" s="13"/>
      <c r="B83" s="380"/>
      <c r="C83" s="319"/>
      <c r="D83" s="381"/>
      <c r="E83" s="381"/>
      <c r="F83" s="382"/>
      <c r="G83" s="695"/>
      <c r="H83" s="300" t="s">
        <v>147</v>
      </c>
      <c r="I83" s="365"/>
      <c r="J83" s="366"/>
      <c r="K83" s="366"/>
      <c r="L83" s="366"/>
      <c r="M83" s="367"/>
      <c r="N83" s="368"/>
      <c r="O83" s="13"/>
      <c r="P83" s="590" t="s">
        <v>4632</v>
      </c>
      <c r="Q83" s="593" t="s">
        <v>4654</v>
      </c>
      <c r="R83" s="369"/>
      <c r="S83" s="696"/>
      <c r="T83" s="696"/>
      <c r="U83" s="699"/>
      <c r="V83" s="718"/>
      <c r="W83" s="192"/>
      <c r="X83" s="192"/>
      <c r="Y83" s="192"/>
      <c r="Z83" s="192"/>
      <c r="AA83" s="187"/>
      <c r="AB83" s="187"/>
    </row>
    <row r="84" spans="1:28" ht="22.5" customHeight="1" thickTop="1" thickBot="1">
      <c r="A84" s="13"/>
      <c r="B84" s="300" t="s">
        <v>148</v>
      </c>
      <c r="C84" s="370"/>
      <c r="D84" s="366"/>
      <c r="E84" s="366"/>
      <c r="F84" s="368"/>
      <c r="G84" s="695"/>
      <c r="H84" s="383" t="s">
        <v>149</v>
      </c>
      <c r="I84" s="365"/>
      <c r="J84" s="373" t="s">
        <v>111</v>
      </c>
      <c r="K84" s="714" t="s">
        <v>46</v>
      </c>
      <c r="L84" s="651"/>
      <c r="M84" s="651"/>
      <c r="N84" s="652"/>
      <c r="O84" s="264"/>
      <c r="P84" s="591"/>
      <c r="Q84" s="594"/>
      <c r="R84" s="369"/>
      <c r="S84" s="384"/>
      <c r="T84" s="384"/>
      <c r="U84" s="190"/>
      <c r="V84" s="191"/>
      <c r="W84" s="192"/>
      <c r="X84" s="192"/>
      <c r="Y84" s="192"/>
      <c r="Z84" s="192"/>
      <c r="AA84" s="187"/>
      <c r="AB84" s="187"/>
    </row>
    <row r="85" spans="1:28" ht="22.5" customHeight="1" thickTop="1" thickBot="1">
      <c r="A85" s="375"/>
      <c r="B85" s="712" t="s">
        <v>10</v>
      </c>
      <c r="C85" s="713"/>
      <c r="D85" s="738" t="s">
        <v>46</v>
      </c>
      <c r="E85" s="652"/>
      <c r="F85" s="377" t="s">
        <v>144</v>
      </c>
      <c r="G85" s="695"/>
      <c r="H85" s="383" t="s">
        <v>150</v>
      </c>
      <c r="I85" s="365"/>
      <c r="J85" s="373" t="s">
        <v>111</v>
      </c>
      <c r="K85" s="722" t="s">
        <v>46</v>
      </c>
      <c r="L85" s="644"/>
      <c r="M85" s="644"/>
      <c r="N85" s="645"/>
      <c r="O85" s="385"/>
      <c r="P85" s="592"/>
      <c r="Q85" s="589"/>
      <c r="R85" s="369"/>
      <c r="S85" s="384"/>
      <c r="T85" s="384"/>
      <c r="U85" s="190"/>
      <c r="V85" s="191"/>
      <c r="W85" s="192"/>
      <c r="X85" s="192"/>
      <c r="Y85" s="192"/>
      <c r="Z85" s="192"/>
      <c r="AA85" s="187"/>
      <c r="AB85" s="187"/>
    </row>
    <row r="86" spans="1:28" ht="22.5" customHeight="1" thickTop="1" thickBot="1">
      <c r="A86" s="375"/>
      <c r="B86" s="712" t="s">
        <v>11</v>
      </c>
      <c r="C86" s="713"/>
      <c r="D86" s="662" t="s">
        <v>46</v>
      </c>
      <c r="E86" s="645"/>
      <c r="F86" s="377" t="s">
        <v>144</v>
      </c>
      <c r="G86" s="695"/>
      <c r="H86" s="383" t="s">
        <v>152</v>
      </c>
      <c r="I86" s="365"/>
      <c r="J86" s="328" t="s">
        <v>111</v>
      </c>
      <c r="K86" s="722" t="s">
        <v>46</v>
      </c>
      <c r="L86" s="644"/>
      <c r="M86" s="644"/>
      <c r="N86" s="645"/>
      <c r="O86" s="385"/>
      <c r="P86" s="386" t="s">
        <v>153</v>
      </c>
      <c r="Q86" s="316" t="s">
        <v>154</v>
      </c>
      <c r="R86" s="369"/>
      <c r="S86" s="384"/>
      <c r="T86" s="384"/>
      <c r="U86" s="190"/>
      <c r="V86" s="191"/>
      <c r="W86" s="192"/>
      <c r="X86" s="192"/>
      <c r="Y86" s="192"/>
      <c r="Z86" s="192"/>
      <c r="AA86" s="187"/>
      <c r="AB86" s="187"/>
    </row>
    <row r="87" spans="1:28" ht="22.5" customHeight="1" thickTop="1" thickBot="1">
      <c r="A87" s="375"/>
      <c r="B87" s="712" t="s">
        <v>12</v>
      </c>
      <c r="C87" s="713"/>
      <c r="D87" s="662" t="s">
        <v>46</v>
      </c>
      <c r="E87" s="645"/>
      <c r="F87" s="377" t="s">
        <v>144</v>
      </c>
      <c r="G87" s="695"/>
      <c r="H87" s="383" t="s">
        <v>151</v>
      </c>
      <c r="I87" s="365"/>
      <c r="J87" s="378" t="s">
        <v>111</v>
      </c>
      <c r="K87" s="722" t="s">
        <v>46</v>
      </c>
      <c r="L87" s="644"/>
      <c r="M87" s="644"/>
      <c r="N87" s="645"/>
      <c r="O87" s="385"/>
      <c r="P87" s="386" t="s">
        <v>157</v>
      </c>
      <c r="Q87" s="316" t="s">
        <v>4633</v>
      </c>
      <c r="R87" s="369"/>
      <c r="S87" s="384"/>
      <c r="T87" s="384"/>
      <c r="U87" s="190"/>
      <c r="V87" s="191"/>
      <c r="W87" s="192"/>
      <c r="X87" s="192"/>
      <c r="Y87" s="192"/>
      <c r="Z87" s="192"/>
      <c r="AA87" s="187"/>
      <c r="AB87" s="187"/>
    </row>
    <row r="88" spans="1:28" ht="22.5" customHeight="1" thickTop="1" thickBot="1">
      <c r="A88" s="387"/>
      <c r="B88" s="739" t="s">
        <v>155</v>
      </c>
      <c r="C88" s="713"/>
      <c r="D88" s="740" t="s">
        <v>4447</v>
      </c>
      <c r="E88" s="649"/>
      <c r="F88" s="388" t="s">
        <v>156</v>
      </c>
      <c r="G88" s="695"/>
      <c r="H88" s="383" t="s">
        <v>153</v>
      </c>
      <c r="I88" s="365"/>
      <c r="J88" s="378" t="s">
        <v>111</v>
      </c>
      <c r="K88" s="722" t="s">
        <v>46</v>
      </c>
      <c r="L88" s="644"/>
      <c r="M88" s="644"/>
      <c r="N88" s="645"/>
      <c r="O88" s="385"/>
      <c r="P88" s="389"/>
      <c r="Q88" s="390"/>
      <c r="R88" s="369"/>
      <c r="S88" s="345"/>
      <c r="T88" s="345"/>
      <c r="U88" s="190"/>
      <c r="V88" s="191"/>
      <c r="W88" s="192"/>
      <c r="X88" s="192"/>
      <c r="Y88" s="192"/>
      <c r="Z88" s="192"/>
      <c r="AA88" s="187"/>
      <c r="AB88" s="187"/>
    </row>
    <row r="89" spans="1:28" ht="22.5" customHeight="1" thickTop="1" thickBot="1">
      <c r="A89" s="13"/>
      <c r="B89" s="13"/>
      <c r="C89" s="187"/>
      <c r="D89" s="13"/>
      <c r="E89" s="13"/>
      <c r="F89" s="13"/>
      <c r="G89" s="733"/>
      <c r="H89" s="383" t="s">
        <v>157</v>
      </c>
      <c r="I89" s="365"/>
      <c r="J89" s="378" t="s">
        <v>111</v>
      </c>
      <c r="K89" s="723" t="s">
        <v>46</v>
      </c>
      <c r="L89" s="648"/>
      <c r="M89" s="648"/>
      <c r="N89" s="649"/>
      <c r="O89" s="385"/>
      <c r="P89" s="369"/>
      <c r="Q89" s="369"/>
      <c r="R89" s="369"/>
      <c r="S89" s="188"/>
      <c r="T89" s="189"/>
      <c r="U89" s="190"/>
      <c r="V89" s="191"/>
      <c r="W89" s="192"/>
      <c r="X89" s="192"/>
      <c r="Y89" s="192"/>
      <c r="Z89" s="192"/>
      <c r="AA89" s="187"/>
      <c r="AB89" s="187"/>
    </row>
    <row r="90" spans="1:28" ht="22.5" customHeight="1">
      <c r="A90" s="13"/>
      <c r="B90" s="681" t="s">
        <v>10</v>
      </c>
      <c r="C90" s="608"/>
      <c r="D90" s="187" t="s">
        <v>158</v>
      </c>
      <c r="E90" s="13"/>
      <c r="F90" s="13"/>
      <c r="G90" s="197"/>
      <c r="H90" s="197"/>
      <c r="I90" s="391"/>
      <c r="J90" s="391"/>
      <c r="K90" s="391"/>
      <c r="L90" s="392"/>
      <c r="M90" s="392"/>
      <c r="N90" s="392"/>
      <c r="O90" s="385"/>
      <c r="P90" s="181"/>
      <c r="Q90" s="181"/>
      <c r="R90" s="181"/>
      <c r="S90" s="188"/>
      <c r="T90" s="189"/>
      <c r="U90" s="190"/>
      <c r="V90" s="191"/>
      <c r="W90" s="192"/>
      <c r="X90" s="192"/>
      <c r="Y90" s="192"/>
      <c r="Z90" s="192"/>
      <c r="AA90" s="187"/>
      <c r="AB90" s="187"/>
    </row>
    <row r="91" spans="1:28" ht="22.5" customHeight="1">
      <c r="A91" s="13"/>
      <c r="B91" s="681" t="s">
        <v>11</v>
      </c>
      <c r="C91" s="608"/>
      <c r="D91" s="187" t="s">
        <v>159</v>
      </c>
      <c r="E91" s="13"/>
      <c r="F91" s="13"/>
      <c r="G91" s="197"/>
      <c r="H91" s="197"/>
      <c r="I91" s="391"/>
      <c r="J91" s="391"/>
      <c r="K91" s="391"/>
      <c r="L91" s="392"/>
      <c r="M91" s="392"/>
      <c r="N91" s="392"/>
      <c r="O91" s="385"/>
      <c r="P91" s="181"/>
      <c r="Q91" s="181"/>
      <c r="R91" s="181"/>
      <c r="S91" s="188"/>
      <c r="T91" s="189"/>
      <c r="U91" s="190"/>
      <c r="V91" s="191"/>
      <c r="W91" s="192"/>
      <c r="X91" s="192"/>
      <c r="Y91" s="192"/>
      <c r="Z91" s="192"/>
      <c r="AA91" s="187"/>
      <c r="AB91" s="187"/>
    </row>
    <row r="92" spans="1:28" ht="22.5" customHeight="1">
      <c r="A92" s="13"/>
      <c r="B92" s="681" t="s">
        <v>12</v>
      </c>
      <c r="C92" s="608"/>
      <c r="D92" s="187" t="s">
        <v>160</v>
      </c>
      <c r="E92" s="13"/>
      <c r="F92" s="13"/>
      <c r="G92" s="197"/>
      <c r="H92" s="197"/>
      <c r="I92" s="391"/>
      <c r="J92" s="391"/>
      <c r="K92" s="391"/>
      <c r="L92" s="392"/>
      <c r="M92" s="392"/>
      <c r="N92" s="392"/>
      <c r="O92" s="385"/>
      <c r="P92" s="181"/>
      <c r="Q92" s="181"/>
      <c r="R92" s="181"/>
      <c r="S92" s="188"/>
      <c r="T92" s="189"/>
      <c r="U92" s="190"/>
      <c r="V92" s="191"/>
      <c r="W92" s="192"/>
      <c r="X92" s="192"/>
      <c r="Y92" s="192"/>
      <c r="Z92" s="192"/>
      <c r="AA92" s="187"/>
      <c r="AB92" s="187"/>
    </row>
    <row r="93" spans="1:28" ht="22.5" customHeight="1">
      <c r="A93" s="13"/>
      <c r="B93" s="681" t="s">
        <v>13</v>
      </c>
      <c r="C93" s="608"/>
      <c r="D93" s="187" t="s">
        <v>161</v>
      </c>
      <c r="E93" s="13"/>
      <c r="F93" s="13"/>
      <c r="G93" s="197"/>
      <c r="H93" s="197"/>
      <c r="I93" s="391"/>
      <c r="J93" s="391"/>
      <c r="K93" s="391"/>
      <c r="L93" s="392"/>
      <c r="M93" s="392"/>
      <c r="N93" s="392"/>
      <c r="O93" s="385"/>
      <c r="P93" s="181"/>
      <c r="Q93" s="181"/>
      <c r="R93" s="181"/>
      <c r="S93" s="188"/>
      <c r="T93" s="189"/>
      <c r="U93" s="190"/>
      <c r="V93" s="191"/>
      <c r="W93" s="192"/>
      <c r="X93" s="192"/>
      <c r="Y93" s="192"/>
      <c r="Z93" s="192"/>
      <c r="AA93" s="187"/>
      <c r="AB93" s="187"/>
    </row>
    <row r="94" spans="1:28" ht="22.5" customHeight="1">
      <c r="A94" s="13"/>
      <c r="B94" s="681" t="s">
        <v>145</v>
      </c>
      <c r="C94" s="608"/>
      <c r="D94" s="187" t="s">
        <v>162</v>
      </c>
      <c r="E94" s="13"/>
      <c r="F94" s="13"/>
      <c r="G94" s="197"/>
      <c r="H94" s="197"/>
      <c r="I94" s="391"/>
      <c r="J94" s="391"/>
      <c r="K94" s="391"/>
      <c r="L94" s="392"/>
      <c r="M94" s="392"/>
      <c r="N94" s="392"/>
      <c r="O94" s="385"/>
      <c r="P94" s="181"/>
      <c r="Q94" s="181"/>
      <c r="R94" s="181"/>
      <c r="S94" s="188"/>
      <c r="T94" s="189"/>
      <c r="U94" s="190"/>
      <c r="V94" s="191"/>
      <c r="W94" s="192"/>
      <c r="X94" s="192"/>
      <c r="Y94" s="192"/>
      <c r="Z94" s="192"/>
      <c r="AA94" s="187"/>
      <c r="AB94" s="187"/>
    </row>
    <row r="95" spans="1:28" ht="22.5" customHeight="1">
      <c r="A95" s="13"/>
      <c r="B95" s="715" t="s">
        <v>155</v>
      </c>
      <c r="C95" s="608"/>
      <c r="D95" s="187" t="s">
        <v>163</v>
      </c>
      <c r="E95" s="13"/>
      <c r="F95" s="13"/>
      <c r="G95" s="197"/>
      <c r="H95" s="197"/>
      <c r="I95" s="391"/>
      <c r="J95" s="391"/>
      <c r="K95" s="391"/>
      <c r="L95" s="392"/>
      <c r="M95" s="392"/>
      <c r="N95" s="392"/>
      <c r="O95" s="385"/>
      <c r="P95" s="181"/>
      <c r="Q95" s="181"/>
      <c r="R95" s="181"/>
      <c r="S95" s="188"/>
      <c r="T95" s="189"/>
      <c r="U95" s="190"/>
      <c r="V95" s="191"/>
      <c r="W95" s="192"/>
      <c r="X95" s="192"/>
      <c r="Y95" s="192"/>
      <c r="Z95" s="192"/>
      <c r="AA95" s="187"/>
      <c r="AB95" s="187"/>
    </row>
    <row r="96" spans="1:28" ht="22.5" customHeight="1">
      <c r="A96" s="13"/>
      <c r="B96" s="181"/>
      <c r="C96" s="379"/>
      <c r="D96" s="393" t="s">
        <v>164</v>
      </c>
      <c r="E96" s="13"/>
      <c r="F96" s="13"/>
      <c r="G96" s="197"/>
      <c r="H96" s="197"/>
      <c r="I96" s="391"/>
      <c r="J96" s="391"/>
      <c r="K96" s="391"/>
      <c r="L96" s="392"/>
      <c r="M96" s="392"/>
      <c r="N96" s="392"/>
      <c r="O96" s="385"/>
      <c r="P96" s="181"/>
      <c r="Q96" s="181"/>
      <c r="R96" s="181"/>
      <c r="S96" s="188"/>
      <c r="T96" s="189"/>
      <c r="U96" s="190"/>
      <c r="V96" s="191"/>
      <c r="W96" s="192"/>
      <c r="X96" s="192"/>
      <c r="Y96" s="192"/>
      <c r="Z96" s="192"/>
      <c r="AA96" s="187"/>
      <c r="AB96" s="187"/>
    </row>
    <row r="97" spans="1:28" ht="22.5" customHeight="1">
      <c r="A97" s="13"/>
      <c r="B97" s="677" t="s">
        <v>165</v>
      </c>
      <c r="C97" s="678"/>
      <c r="D97" s="678"/>
      <c r="E97" s="678"/>
      <c r="F97" s="678"/>
      <c r="G97" s="678"/>
      <c r="H97" s="678"/>
      <c r="I97" s="678"/>
      <c r="J97" s="678"/>
      <c r="K97" s="612"/>
      <c r="L97" s="392"/>
      <c r="M97" s="392"/>
      <c r="N97" s="392"/>
      <c r="O97" s="385"/>
      <c r="P97" s="321"/>
      <c r="Q97" s="343"/>
      <c r="R97" s="181"/>
      <c r="S97" s="188"/>
      <c r="T97" s="189"/>
      <c r="U97" s="190"/>
      <c r="V97" s="191"/>
      <c r="W97" s="192"/>
      <c r="X97" s="192"/>
      <c r="Y97" s="192"/>
      <c r="Z97" s="192"/>
      <c r="AA97" s="187"/>
      <c r="AB97" s="187"/>
    </row>
    <row r="98" spans="1:28" ht="22.5" customHeight="1">
      <c r="A98" s="13"/>
      <c r="B98" s="613"/>
      <c r="C98" s="679"/>
      <c r="D98" s="679"/>
      <c r="E98" s="679"/>
      <c r="F98" s="679"/>
      <c r="G98" s="679"/>
      <c r="H98" s="679"/>
      <c r="I98" s="679"/>
      <c r="J98" s="679"/>
      <c r="K98" s="614"/>
      <c r="L98" s="392"/>
      <c r="M98" s="392"/>
      <c r="N98" s="392"/>
      <c r="O98" s="385"/>
      <c r="P98" s="321"/>
      <c r="Q98" s="343"/>
      <c r="R98" s="181"/>
      <c r="S98" s="188"/>
      <c r="T98" s="189"/>
      <c r="U98" s="190"/>
      <c r="V98" s="191"/>
      <c r="W98" s="192"/>
      <c r="X98" s="192"/>
      <c r="Y98" s="192"/>
      <c r="Z98" s="192"/>
      <c r="AA98" s="187"/>
      <c r="AB98" s="187"/>
    </row>
    <row r="99" spans="1:28" ht="22.5" customHeight="1">
      <c r="A99" s="13"/>
      <c r="B99" s="615"/>
      <c r="C99" s="680"/>
      <c r="D99" s="680"/>
      <c r="E99" s="680"/>
      <c r="F99" s="680"/>
      <c r="G99" s="680"/>
      <c r="H99" s="680"/>
      <c r="I99" s="680"/>
      <c r="J99" s="680"/>
      <c r="K99" s="616"/>
      <c r="L99" s="392"/>
      <c r="M99" s="392"/>
      <c r="N99" s="392"/>
      <c r="O99" s="385"/>
      <c r="P99" s="321"/>
      <c r="Q99" s="343"/>
      <c r="R99" s="181"/>
      <c r="S99" s="188"/>
      <c r="T99" s="189"/>
      <c r="U99" s="190"/>
      <c r="V99" s="191"/>
      <c r="W99" s="192"/>
      <c r="X99" s="192"/>
      <c r="Y99" s="192"/>
      <c r="Z99" s="192"/>
      <c r="AA99" s="187"/>
      <c r="AB99" s="187"/>
    </row>
    <row r="100" spans="1:28" ht="19.5" customHeight="1">
      <c r="A100" s="13"/>
      <c r="B100" s="197"/>
      <c r="C100" s="197"/>
      <c r="D100" s="13"/>
      <c r="E100" s="13"/>
      <c r="F100" s="13"/>
      <c r="G100" s="197"/>
      <c r="H100" s="197"/>
      <c r="I100" s="13"/>
      <c r="J100" s="13"/>
      <c r="K100" s="13"/>
      <c r="L100" s="13"/>
      <c r="M100" s="13"/>
      <c r="N100" s="264"/>
      <c r="O100" s="385"/>
      <c r="P100" s="181"/>
      <c r="Q100" s="394"/>
      <c r="R100" s="181"/>
      <c r="S100" s="188"/>
      <c r="T100" s="189"/>
      <c r="U100" s="190"/>
      <c r="V100" s="191"/>
      <c r="W100" s="192"/>
      <c r="X100" s="192"/>
      <c r="Y100" s="192"/>
      <c r="Z100" s="192"/>
      <c r="AA100" s="187"/>
      <c r="AB100" s="187"/>
    </row>
    <row r="101" spans="1:28" ht="24" customHeight="1">
      <c r="A101" s="13"/>
      <c r="B101" s="265" t="s">
        <v>166</v>
      </c>
      <c r="C101" s="266"/>
      <c r="D101" s="266"/>
      <c r="E101" s="266"/>
      <c r="F101" s="266"/>
      <c r="G101" s="266"/>
      <c r="H101" s="266"/>
      <c r="I101" s="266"/>
      <c r="J101" s="266"/>
      <c r="K101" s="266"/>
      <c r="L101" s="266"/>
      <c r="M101" s="266"/>
      <c r="N101" s="395"/>
      <c r="O101" s="13"/>
      <c r="P101" s="321" t="s">
        <v>167</v>
      </c>
      <c r="Q101" s="396"/>
      <c r="R101" s="181"/>
      <c r="S101" s="188"/>
      <c r="T101" s="189"/>
      <c r="U101" s="190"/>
      <c r="V101" s="191"/>
      <c r="W101" s="192"/>
      <c r="X101" s="192"/>
      <c r="Y101" s="192"/>
      <c r="Z101" s="192"/>
      <c r="AA101" s="187"/>
      <c r="AB101" s="187"/>
    </row>
    <row r="102" spans="1:28" ht="22.5" customHeight="1">
      <c r="A102" s="13"/>
      <c r="B102" s="397" t="s">
        <v>168</v>
      </c>
      <c r="C102" s="398"/>
      <c r="D102" s="399"/>
      <c r="E102" s="399"/>
      <c r="F102" s="399"/>
      <c r="G102" s="399"/>
      <c r="H102" s="399"/>
      <c r="I102" s="399"/>
      <c r="J102" s="399"/>
      <c r="K102" s="399"/>
      <c r="L102" s="399"/>
      <c r="M102" s="399"/>
      <c r="N102" s="399"/>
      <c r="O102" s="13"/>
      <c r="P102" s="321" t="s">
        <v>23</v>
      </c>
      <c r="Q102" s="394"/>
      <c r="R102" s="181"/>
      <c r="S102" s="188"/>
      <c r="T102" s="189"/>
      <c r="U102" s="190"/>
      <c r="V102" s="191"/>
      <c r="W102" s="192"/>
      <c r="X102" s="192"/>
      <c r="Y102" s="192"/>
      <c r="Z102" s="192"/>
      <c r="AA102" s="187"/>
      <c r="AB102" s="187"/>
    </row>
    <row r="103" spans="1:28" ht="22.5" customHeight="1">
      <c r="A103" s="13"/>
      <c r="B103" s="397" t="s">
        <v>169</v>
      </c>
      <c r="C103" s="398"/>
      <c r="D103" s="171"/>
      <c r="E103" s="171"/>
      <c r="F103" s="171"/>
      <c r="G103" s="171"/>
      <c r="H103" s="171"/>
      <c r="I103" s="171"/>
      <c r="J103" s="171"/>
      <c r="K103" s="171"/>
      <c r="L103" s="171"/>
      <c r="M103" s="171"/>
      <c r="N103" s="399"/>
      <c r="O103" s="13"/>
      <c r="P103" s="181"/>
      <c r="Q103" s="394"/>
      <c r="R103" s="181"/>
      <c r="S103" s="188"/>
      <c r="T103" s="189"/>
      <c r="U103" s="190"/>
      <c r="V103" s="191"/>
      <c r="W103" s="192"/>
      <c r="X103" s="192"/>
      <c r="Y103" s="192"/>
      <c r="Z103" s="192"/>
      <c r="AA103" s="187"/>
      <c r="AB103" s="187"/>
    </row>
    <row r="104" spans="1:28" ht="13.5" customHeight="1">
      <c r="A104" s="13"/>
      <c r="B104" s="398"/>
      <c r="C104" s="398"/>
      <c r="D104" s="171"/>
      <c r="E104" s="171"/>
      <c r="F104" s="171"/>
      <c r="G104" s="171"/>
      <c r="H104" s="171"/>
      <c r="I104" s="171"/>
      <c r="J104" s="171"/>
      <c r="K104" s="171"/>
      <c r="L104" s="171"/>
      <c r="M104" s="171"/>
      <c r="N104" s="399"/>
      <c r="O104" s="13"/>
      <c r="P104" s="181"/>
      <c r="Q104" s="394"/>
      <c r="R104" s="181"/>
      <c r="S104" s="188"/>
      <c r="T104" s="189"/>
      <c r="U104" s="190"/>
      <c r="V104" s="191"/>
      <c r="W104" s="192"/>
      <c r="X104" s="192"/>
      <c r="Y104" s="192"/>
      <c r="Z104" s="192"/>
      <c r="AA104" s="187"/>
      <c r="AB104" s="187"/>
    </row>
    <row r="105" spans="1:28" ht="24.75" customHeight="1">
      <c r="A105" s="400"/>
      <c r="B105" s="401" t="s">
        <v>4634</v>
      </c>
      <c r="C105" s="402"/>
      <c r="D105" s="403"/>
      <c r="E105" s="403"/>
      <c r="F105" s="404"/>
      <c r="G105" s="404"/>
      <c r="H105" s="404"/>
      <c r="I105" s="404"/>
      <c r="J105" s="404"/>
      <c r="K105" s="404"/>
      <c r="L105" s="404"/>
      <c r="M105" s="404"/>
      <c r="N105" s="404"/>
      <c r="O105" s="405"/>
      <c r="P105" s="406"/>
      <c r="Q105" s="406"/>
      <c r="R105" s="406"/>
      <c r="S105" s="407"/>
      <c r="T105" s="408"/>
      <c r="U105" s="409"/>
      <c r="V105" s="410"/>
      <c r="W105" s="411"/>
      <c r="X105" s="411"/>
      <c r="Y105" s="411"/>
      <c r="Z105" s="411"/>
      <c r="AA105" s="400"/>
      <c r="AB105" s="400"/>
    </row>
    <row r="106" spans="1:28" ht="22.5" customHeight="1">
      <c r="A106" s="13"/>
      <c r="B106" s="397" t="s">
        <v>170</v>
      </c>
      <c r="C106" s="13"/>
      <c r="D106" s="13"/>
      <c r="E106" s="13"/>
      <c r="F106" s="13"/>
      <c r="G106" s="13"/>
      <c r="H106" s="13"/>
      <c r="I106" s="13"/>
      <c r="J106" s="13"/>
      <c r="K106" s="13"/>
      <c r="L106" s="13"/>
      <c r="M106" s="13"/>
      <c r="N106" s="13"/>
      <c r="O106" s="13"/>
      <c r="P106" s="181"/>
      <c r="Q106" s="181"/>
      <c r="R106" s="181"/>
      <c r="S106" s="188"/>
      <c r="T106" s="189"/>
      <c r="U106" s="190"/>
      <c r="V106" s="191"/>
      <c r="W106" s="192"/>
      <c r="X106" s="192"/>
      <c r="Y106" s="192"/>
      <c r="Z106" s="192"/>
      <c r="AA106" s="187"/>
      <c r="AB106" s="187"/>
    </row>
    <row r="107" spans="1:28" ht="22.5" customHeight="1">
      <c r="A107" s="13"/>
      <c r="B107" s="397" t="s">
        <v>171</v>
      </c>
      <c r="C107" s="13"/>
      <c r="D107" s="13"/>
      <c r="E107" s="13"/>
      <c r="F107" s="13"/>
      <c r="G107" s="13"/>
      <c r="H107" s="13"/>
      <c r="I107" s="13"/>
      <c r="J107" s="13"/>
      <c r="K107" s="13"/>
      <c r="L107" s="13"/>
      <c r="M107" s="13"/>
      <c r="N107" s="13"/>
      <c r="O107" s="13"/>
      <c r="P107" s="181"/>
      <c r="Q107" s="181"/>
      <c r="R107" s="181"/>
      <c r="S107" s="188"/>
      <c r="T107" s="189"/>
      <c r="U107" s="190"/>
      <c r="V107" s="191"/>
      <c r="W107" s="192"/>
      <c r="X107" s="192"/>
      <c r="Y107" s="192"/>
      <c r="Z107" s="192"/>
      <c r="AA107" s="187"/>
      <c r="AB107" s="187"/>
    </row>
    <row r="108" spans="1:28" ht="22.5" customHeight="1">
      <c r="A108" s="13"/>
      <c r="B108" s="397" t="s">
        <v>172</v>
      </c>
      <c r="C108" s="13"/>
      <c r="D108" s="13"/>
      <c r="E108" s="13"/>
      <c r="F108" s="13"/>
      <c r="G108" s="13"/>
      <c r="H108" s="13"/>
      <c r="I108" s="13"/>
      <c r="J108" s="13"/>
      <c r="K108" s="13"/>
      <c r="L108" s="13"/>
      <c r="M108" s="13"/>
      <c r="N108" s="13"/>
      <c r="O108" s="13"/>
      <c r="P108" s="181"/>
      <c r="Q108" s="181"/>
      <c r="R108" s="181"/>
      <c r="S108" s="188"/>
      <c r="T108" s="189"/>
      <c r="U108" s="190"/>
      <c r="V108" s="191"/>
      <c r="W108" s="192"/>
      <c r="X108" s="192"/>
      <c r="Y108" s="192"/>
      <c r="Z108" s="192"/>
      <c r="AA108" s="187"/>
      <c r="AB108" s="187"/>
    </row>
    <row r="109" spans="1:28" ht="24.75" customHeight="1">
      <c r="A109" s="13"/>
      <c r="B109" s="13"/>
      <c r="C109" s="672" t="s">
        <v>24</v>
      </c>
      <c r="D109" s="673"/>
      <c r="E109" s="670"/>
      <c r="F109" s="674" t="s">
        <v>173</v>
      </c>
      <c r="G109" s="673"/>
      <c r="H109" s="670"/>
      <c r="I109" s="674" t="s">
        <v>174</v>
      </c>
      <c r="J109" s="673"/>
      <c r="K109" s="670"/>
      <c r="L109" s="674" t="s">
        <v>175</v>
      </c>
      <c r="M109" s="670"/>
      <c r="N109" s="13"/>
      <c r="O109" s="13"/>
      <c r="P109" s="181"/>
      <c r="Q109" s="181"/>
      <c r="R109" s="181"/>
      <c r="S109" s="188"/>
      <c r="T109" s="189"/>
      <c r="U109" s="190"/>
      <c r="V109" s="191"/>
      <c r="W109" s="192"/>
      <c r="X109" s="192"/>
      <c r="Y109" s="192"/>
      <c r="Z109" s="192"/>
      <c r="AA109" s="187"/>
      <c r="AB109" s="187"/>
    </row>
    <row r="110" spans="1:28" ht="22.5" customHeight="1">
      <c r="A110" s="13"/>
      <c r="B110" s="13"/>
      <c r="C110" s="675">
        <f>SUM($K$84:$K$88)</f>
        <v>0</v>
      </c>
      <c r="D110" s="673"/>
      <c r="E110" s="670"/>
      <c r="F110" s="671">
        <f>ROUNDUP($C$110*1.015,0)</f>
        <v>0</v>
      </c>
      <c r="G110" s="673"/>
      <c r="H110" s="670"/>
      <c r="I110" s="671">
        <f>ROUNDUP($F$110*1.015,0)</f>
        <v>0</v>
      </c>
      <c r="J110" s="673"/>
      <c r="K110" s="670"/>
      <c r="L110" s="671">
        <f>ROUNDUP($I$110*1.015,0)</f>
        <v>0</v>
      </c>
      <c r="M110" s="670"/>
      <c r="N110" s="412"/>
      <c r="O110" s="412"/>
      <c r="P110" s="413"/>
      <c r="Q110" s="413"/>
      <c r="R110" s="413"/>
      <c r="S110" s="414"/>
      <c r="T110" s="415"/>
      <c r="U110" s="190"/>
      <c r="V110" s="191"/>
      <c r="W110" s="416"/>
      <c r="X110" s="416"/>
      <c r="Y110" s="416"/>
      <c r="Z110" s="416"/>
      <c r="AA110" s="417"/>
      <c r="AB110" s="417"/>
    </row>
    <row r="111" spans="1:28" ht="22.5" customHeight="1">
      <c r="A111" s="13"/>
      <c r="B111" s="13"/>
      <c r="C111" s="676"/>
      <c r="D111" s="673"/>
      <c r="E111" s="670"/>
      <c r="F111" s="669" t="str">
        <f>IFERROR($F$110/$C$110-1,"")</f>
        <v/>
      </c>
      <c r="G111" s="673"/>
      <c r="H111" s="670"/>
      <c r="I111" s="669" t="str">
        <f>IFERROR($I$110/$F$110-1,"")</f>
        <v/>
      </c>
      <c r="J111" s="673"/>
      <c r="K111" s="670"/>
      <c r="L111" s="669" t="str">
        <f>IFERROR($L$110/$I$110-1,"")</f>
        <v/>
      </c>
      <c r="M111" s="670"/>
      <c r="N111" s="13"/>
      <c r="O111" s="418"/>
      <c r="P111" s="419"/>
      <c r="Q111" s="419"/>
      <c r="R111" s="419"/>
      <c r="S111" s="420"/>
      <c r="T111" s="421"/>
      <c r="U111" s="190"/>
      <c r="V111" s="191"/>
      <c r="W111" s="422"/>
      <c r="X111" s="422"/>
      <c r="Y111" s="422"/>
      <c r="Z111" s="422"/>
      <c r="AA111" s="423"/>
      <c r="AB111" s="423"/>
    </row>
    <row r="112" spans="1:28" ht="22.5" customHeight="1">
      <c r="A112" s="13"/>
      <c r="B112" s="13"/>
      <c r="C112" s="705" t="s">
        <v>176</v>
      </c>
      <c r="D112" s="673"/>
      <c r="E112" s="670"/>
      <c r="F112" s="671">
        <f>$F$110-$C$110</f>
        <v>0</v>
      </c>
      <c r="G112" s="673"/>
      <c r="H112" s="670"/>
      <c r="I112" s="671">
        <f>$I$110-$C$110</f>
        <v>0</v>
      </c>
      <c r="J112" s="673"/>
      <c r="K112" s="670"/>
      <c r="L112" s="671">
        <f>$L$110-$C$110</f>
        <v>0</v>
      </c>
      <c r="M112" s="670"/>
      <c r="N112" s="13"/>
      <c r="O112" s="424"/>
      <c r="P112" s="425"/>
      <c r="Q112" s="425"/>
      <c r="R112" s="425"/>
      <c r="S112" s="420"/>
      <c r="T112" s="421"/>
      <c r="U112" s="190"/>
      <c r="V112" s="191"/>
      <c r="W112" s="426"/>
      <c r="X112" s="426"/>
      <c r="Y112" s="426"/>
      <c r="Z112" s="426"/>
      <c r="AA112" s="427"/>
      <c r="AB112" s="427"/>
    </row>
    <row r="113" spans="1:28" ht="13.5" customHeight="1">
      <c r="A113" s="13"/>
      <c r="B113" s="428"/>
      <c r="C113" s="428"/>
      <c r="D113" s="428"/>
      <c r="E113" s="429"/>
      <c r="F113" s="429"/>
      <c r="G113" s="429"/>
      <c r="H113" s="429"/>
      <c r="I113" s="429"/>
      <c r="J113" s="429"/>
      <c r="K113" s="429"/>
      <c r="L113" s="429"/>
      <c r="M113" s="398"/>
      <c r="N113" s="13"/>
      <c r="O113" s="424"/>
      <c r="P113" s="425"/>
      <c r="Q113" s="425"/>
      <c r="R113" s="425"/>
      <c r="S113" s="188"/>
      <c r="T113" s="189"/>
      <c r="U113" s="190"/>
      <c r="V113" s="191"/>
      <c r="W113" s="192"/>
      <c r="X113" s="192"/>
      <c r="Y113" s="192"/>
      <c r="Z113" s="192"/>
      <c r="AA113" s="427"/>
      <c r="AB113" s="427"/>
    </row>
    <row r="114" spans="1:28" ht="24.75" customHeight="1">
      <c r="A114" s="13"/>
      <c r="B114" s="401" t="s">
        <v>177</v>
      </c>
      <c r="C114" s="430"/>
      <c r="D114" s="431"/>
      <c r="E114" s="431"/>
      <c r="F114" s="431"/>
      <c r="G114" s="431"/>
      <c r="H114" s="431"/>
      <c r="I114" s="431"/>
      <c r="J114" s="432"/>
      <c r="K114" s="432"/>
      <c r="L114" s="433"/>
      <c r="M114" s="433"/>
      <c r="N114" s="433"/>
      <c r="O114" s="424"/>
      <c r="P114" s="425"/>
      <c r="Q114" s="425"/>
      <c r="R114" s="425"/>
      <c r="S114" s="420"/>
      <c r="T114" s="421"/>
      <c r="U114" s="190"/>
      <c r="V114" s="191"/>
      <c r="W114" s="426"/>
      <c r="X114" s="426"/>
      <c r="Y114" s="426"/>
      <c r="Z114" s="426"/>
      <c r="AA114" s="427"/>
      <c r="AB114" s="427"/>
    </row>
    <row r="115" spans="1:28" ht="22.5" customHeight="1" thickTop="1" thickBot="1">
      <c r="A115" s="13"/>
      <c r="B115" s="397" t="s">
        <v>178</v>
      </c>
      <c r="C115" s="13"/>
      <c r="D115" s="13"/>
      <c r="E115" s="13"/>
      <c r="F115" s="13"/>
      <c r="G115" s="13"/>
      <c r="H115" s="13"/>
      <c r="I115" s="197"/>
      <c r="J115" s="197"/>
      <c r="K115" s="197"/>
      <c r="L115" s="13"/>
      <c r="M115" s="13"/>
      <c r="N115" s="13"/>
      <c r="O115" s="13"/>
      <c r="P115" s="181"/>
      <c r="Q115" s="181"/>
      <c r="R115" s="181"/>
      <c r="S115" s="188"/>
      <c r="T115" s="189"/>
      <c r="U115" s="190"/>
      <c r="V115" s="191"/>
      <c r="W115" s="192"/>
      <c r="X115" s="192"/>
      <c r="Y115" s="192"/>
      <c r="Z115" s="192"/>
      <c r="AA115" s="187"/>
      <c r="AB115" s="187"/>
    </row>
    <row r="116" spans="1:28" ht="18.600000000000001" customHeight="1" thickTop="1" thickBot="1">
      <c r="A116" s="13"/>
      <c r="B116" s="397" t="s">
        <v>4646</v>
      </c>
      <c r="C116" s="13"/>
      <c r="D116" s="13"/>
      <c r="E116" s="13"/>
      <c r="F116" s="13"/>
      <c r="G116" s="13"/>
      <c r="H116" s="13"/>
      <c r="I116" s="13"/>
      <c r="J116" s="398"/>
      <c r="K116" s="398"/>
      <c r="L116" s="13"/>
      <c r="M116" s="13"/>
      <c r="N116" s="13"/>
      <c r="O116" s="13"/>
      <c r="P116" s="181"/>
      <c r="Q116" s="181"/>
      <c r="R116" s="181"/>
      <c r="S116" s="188"/>
      <c r="T116" s="189"/>
      <c r="U116" s="190"/>
      <c r="V116" s="191"/>
      <c r="W116" s="192"/>
      <c r="X116" s="192"/>
      <c r="Y116" s="192"/>
      <c r="Z116" s="192"/>
      <c r="AA116" s="187"/>
      <c r="AB116" s="187"/>
    </row>
    <row r="117" spans="1:28" ht="20.25" hidden="1" thickTop="1" thickBot="1">
      <c r="A117" s="13"/>
      <c r="B117" s="13"/>
      <c r="C117" s="682" t="s">
        <v>4676</v>
      </c>
      <c r="D117" s="683"/>
      <c r="E117" s="684"/>
      <c r="F117" s="688" t="s">
        <v>4652</v>
      </c>
      <c r="G117" s="683"/>
      <c r="H117" s="684"/>
      <c r="I117" s="690" t="s">
        <v>4679</v>
      </c>
      <c r="J117" s="691"/>
      <c r="K117" s="692"/>
      <c r="L117" s="544" t="s">
        <v>4677</v>
      </c>
      <c r="M117" s="13"/>
      <c r="N117" s="13"/>
      <c r="O117" s="13"/>
      <c r="P117" s="181"/>
      <c r="Q117" s="181"/>
      <c r="R117" s="181"/>
      <c r="S117" s="188"/>
      <c r="T117" s="189"/>
      <c r="U117" s="190"/>
      <c r="V117" s="191"/>
      <c r="W117" s="192"/>
      <c r="X117" s="192"/>
      <c r="Y117" s="192"/>
      <c r="Z117" s="192"/>
      <c r="AA117" s="187"/>
      <c r="AB117" s="187"/>
    </row>
    <row r="118" spans="1:28" ht="25.5" hidden="1" thickTop="1" thickBot="1">
      <c r="A118" s="13"/>
      <c r="B118" s="13"/>
      <c r="C118" s="685" t="str" cm="1">
        <f t="array" aca="1" ref="C118" ca="1">IFERROR(IF($L$118&lt;INDEX(最低賃金表!$A$1:$D$47,$T$54,4),INDEX(最低賃金表!$A$1:$D$47,$T$54,2),$F$118),"")</f>
        <v/>
      </c>
      <c r="D118" s="686"/>
      <c r="E118" s="687"/>
      <c r="F118" s="689" t="str" cm="1">
        <f t="array" aca="1" ref="F118" ca="1">IFERROR(IF($L$41&lt;INDEX(最低賃金表!$A$1:$D$47,$T$54,4),INDEX(最低賃金表!$A$1:$D$47,$T$54,2),INDEX(最低賃金表!$A$1:$D$47,$T$54,3)),"")</f>
        <v/>
      </c>
      <c r="G118" s="686"/>
      <c r="H118" s="687"/>
      <c r="I118" s="689" t="str">
        <f ca="1">IFERROR(IF($F$118&gt;=1,$F$118+50,""),"")</f>
        <v/>
      </c>
      <c r="J118" s="686"/>
      <c r="K118" s="693"/>
      <c r="L118" s="545">
        <f ca="1">DATE(YEAR($L$41),MONTH($L$41),0)</f>
        <v>45961</v>
      </c>
      <c r="M118" s="13"/>
      <c r="N118" s="13"/>
      <c r="O118" s="13"/>
      <c r="P118" s="181"/>
      <c r="Q118" s="181"/>
      <c r="R118" s="181"/>
      <c r="S118" s="188"/>
      <c r="T118" s="189"/>
      <c r="U118" s="190"/>
      <c r="V118" s="191"/>
      <c r="W118" s="192"/>
      <c r="X118" s="192"/>
      <c r="Y118" s="192"/>
      <c r="Z118" s="192"/>
      <c r="AA118" s="187"/>
      <c r="AB118" s="187"/>
    </row>
    <row r="119" spans="1:28" ht="18" customHeight="1" thickTop="1" thickBot="1">
      <c r="A119" s="13"/>
      <c r="B119" s="512" t="str">
        <f>HYPERLINK("https://www.mhlw.go.jp/stf/seisakunitsuite/bunya/koyou_roudou/roudoukijun/minimumichiran/index.html","検索用サイト：https://www.mhlw.go.jp/stf/seisakunitsuite/bunya/koyou_roudou/roudoukijun/minimumichiran/index.html")</f>
        <v>検索用サイト：https://www.mhlw.go.jp/stf/seisakunitsuite/bunya/koyou_roudou/roudoukijun/minimumichiran/index.html</v>
      </c>
      <c r="C119" s="434"/>
      <c r="D119" s="434"/>
      <c r="E119" s="434"/>
      <c r="F119" s="434"/>
      <c r="G119" s="434"/>
      <c r="H119" s="434"/>
      <c r="I119" s="434"/>
      <c r="J119" s="434"/>
      <c r="K119" s="434"/>
      <c r="L119" s="13"/>
      <c r="M119" s="13"/>
      <c r="N119" s="13"/>
      <c r="O119" s="13"/>
      <c r="P119" s="181"/>
      <c r="Q119" s="181"/>
      <c r="R119" s="181"/>
      <c r="S119" s="188"/>
      <c r="T119" s="189"/>
      <c r="U119" s="190"/>
      <c r="V119" s="191"/>
      <c r="W119" s="192"/>
      <c r="X119" s="192"/>
      <c r="Y119" s="192"/>
      <c r="Z119" s="192"/>
      <c r="AA119" s="187"/>
      <c r="AB119" s="187"/>
    </row>
    <row r="120" spans="1:28" ht="24.75" customHeight="1" thickTop="1" thickBot="1">
      <c r="A120" s="13"/>
      <c r="B120" s="401" t="s">
        <v>4642</v>
      </c>
      <c r="C120" s="433"/>
      <c r="D120" s="433"/>
      <c r="E120" s="433"/>
      <c r="F120" s="433"/>
      <c r="G120" s="433"/>
      <c r="H120" s="433"/>
      <c r="I120" s="433"/>
      <c r="J120" s="432"/>
      <c r="K120" s="435" t="s">
        <v>179</v>
      </c>
      <c r="L120" s="433"/>
      <c r="M120" s="433"/>
      <c r="N120" s="433"/>
      <c r="O120" s="13"/>
      <c r="P120" s="181"/>
      <c r="Q120" s="181"/>
      <c r="R120" s="181"/>
      <c r="S120" s="188"/>
      <c r="T120" s="189"/>
      <c r="U120" s="190"/>
      <c r="V120" s="191"/>
      <c r="W120" s="192"/>
      <c r="X120" s="192"/>
      <c r="Y120" s="192"/>
      <c r="Z120" s="192"/>
      <c r="AA120" s="187"/>
      <c r="AB120" s="187"/>
    </row>
    <row r="121" spans="1:28" ht="24.75" customHeight="1" thickTop="1" thickBot="1">
      <c r="A121" s="13"/>
      <c r="B121" s="498" t="s">
        <v>4641</v>
      </c>
      <c r="C121" s="519"/>
      <c r="D121" s="519"/>
      <c r="E121" s="519"/>
      <c r="F121" s="519"/>
      <c r="G121" s="519"/>
      <c r="H121" s="519"/>
      <c r="I121" s="519"/>
      <c r="J121" s="520"/>
      <c r="K121" s="520"/>
      <c r="L121" s="519"/>
      <c r="M121" s="519"/>
      <c r="N121" s="519"/>
      <c r="O121" s="13"/>
      <c r="P121" s="235"/>
      <c r="Q121" s="181"/>
      <c r="R121" s="181"/>
      <c r="S121" s="188"/>
      <c r="T121" s="189"/>
      <c r="U121" s="190"/>
      <c r="V121" s="191"/>
      <c r="W121" s="192"/>
      <c r="X121" s="192"/>
      <c r="Y121" s="192"/>
      <c r="Z121" s="192"/>
      <c r="AA121" s="187"/>
      <c r="AB121" s="187"/>
    </row>
    <row r="122" spans="1:28" ht="22.5" customHeight="1" thickTop="1" thickBot="1">
      <c r="A122" s="13"/>
      <c r="B122" s="13"/>
      <c r="C122" s="659" t="s">
        <v>180</v>
      </c>
      <c r="D122" s="660"/>
      <c r="E122" s="660"/>
      <c r="F122" s="660"/>
      <c r="G122" s="660"/>
      <c r="H122" s="660"/>
      <c r="I122" s="660"/>
      <c r="J122" s="661"/>
      <c r="K122" s="436"/>
      <c r="L122" s="437"/>
      <c r="M122" s="379"/>
      <c r="N122" s="379"/>
      <c r="O122" s="379"/>
      <c r="P122" s="379"/>
      <c r="Q122" s="438"/>
      <c r="R122" s="181"/>
      <c r="S122" s="188"/>
      <c r="T122" s="189"/>
      <c r="U122" s="190"/>
      <c r="V122" s="191"/>
      <c r="W122" s="192"/>
      <c r="X122" s="192"/>
      <c r="Y122" s="192"/>
      <c r="Z122" s="192"/>
      <c r="AA122" s="187"/>
      <c r="AB122" s="187"/>
    </row>
    <row r="123" spans="1:28" ht="22.5" customHeight="1">
      <c r="A123" s="13"/>
      <c r="B123" s="439"/>
      <c r="C123" s="640" t="s">
        <v>181</v>
      </c>
      <c r="D123" s="641"/>
      <c r="E123" s="641"/>
      <c r="F123" s="642"/>
      <c r="G123" s="650"/>
      <c r="H123" s="651"/>
      <c r="I123" s="651"/>
      <c r="J123" s="652"/>
      <c r="K123" s="13"/>
      <c r="L123" s="646" t="s">
        <v>181</v>
      </c>
      <c r="M123" s="608"/>
      <c r="N123" s="374" t="s">
        <v>4635</v>
      </c>
      <c r="O123" s="379"/>
      <c r="P123" s="379"/>
      <c r="Q123" s="438"/>
      <c r="R123" s="181"/>
      <c r="S123" s="721" t="str" cm="1">
        <f t="array" aca="1" ref="S123" ca="1">_xlfn.TEXTJOIN(":",TRUE,CELL("address",$G$123:$G$125),CELL("address",$G$125))</f>
        <v>$G$123:$G$125</v>
      </c>
      <c r="T123" s="719" t="str" cm="1">
        <f t="array" ref="T123">_xlfn.IFS(SUM($D$78:$D$82)&gt;=3, AND($G$123&lt;&gt;$G$124,$G$124&lt;&gt;$G$125,$G$125&lt;&gt;$G$123,$G$123&gt;0,$G$124&gt;0,$G$125&gt;0),SUM($D$78:$D$82)&gt;0, AND($G$123&gt;0,$G$124&gt;0,$G$125&gt;0),SUM($D$78:$D$82)=0, "NONE")</f>
        <v>NONE</v>
      </c>
      <c r="U123" s="720"/>
      <c r="V123" s="716"/>
      <c r="W123" s="192"/>
      <c r="X123" s="192"/>
      <c r="Y123" s="192"/>
      <c r="Z123" s="192"/>
      <c r="AA123" s="187"/>
      <c r="AB123" s="187"/>
    </row>
    <row r="124" spans="1:28" ht="22.5" customHeight="1">
      <c r="A124" s="13"/>
      <c r="B124" s="440"/>
      <c r="C124" s="640" t="s">
        <v>182</v>
      </c>
      <c r="D124" s="641"/>
      <c r="E124" s="641"/>
      <c r="F124" s="642"/>
      <c r="G124" s="643"/>
      <c r="H124" s="644"/>
      <c r="I124" s="644"/>
      <c r="J124" s="645"/>
      <c r="K124" s="13"/>
      <c r="L124" s="646" t="s">
        <v>182</v>
      </c>
      <c r="M124" s="608"/>
      <c r="N124" s="374" t="s">
        <v>4636</v>
      </c>
      <c r="O124" s="379"/>
      <c r="P124" s="181"/>
      <c r="Q124" s="438"/>
      <c r="R124" s="181"/>
      <c r="S124" s="695"/>
      <c r="T124" s="695"/>
      <c r="U124" s="698"/>
      <c r="V124" s="717"/>
      <c r="W124" s="192"/>
      <c r="X124" s="192"/>
      <c r="Y124" s="192"/>
      <c r="Z124" s="192"/>
      <c r="AA124" s="187"/>
      <c r="AB124" s="187"/>
    </row>
    <row r="125" spans="1:28" ht="22.5" customHeight="1">
      <c r="A125" s="13"/>
      <c r="B125" s="440"/>
      <c r="C125" s="640" t="s">
        <v>183</v>
      </c>
      <c r="D125" s="641"/>
      <c r="E125" s="641"/>
      <c r="F125" s="642"/>
      <c r="G125" s="647"/>
      <c r="H125" s="648"/>
      <c r="I125" s="648"/>
      <c r="J125" s="649"/>
      <c r="K125" s="13"/>
      <c r="L125" s="646" t="s">
        <v>183</v>
      </c>
      <c r="M125" s="608"/>
      <c r="N125" s="374" t="s">
        <v>184</v>
      </c>
      <c r="O125" s="379"/>
      <c r="P125" s="181"/>
      <c r="Q125" s="438"/>
      <c r="R125" s="181"/>
      <c r="S125" s="696"/>
      <c r="T125" s="696"/>
      <c r="U125" s="699"/>
      <c r="V125" s="718"/>
      <c r="W125" s="192"/>
      <c r="X125" s="192"/>
      <c r="Y125" s="192"/>
      <c r="Z125" s="192"/>
      <c r="AA125" s="187"/>
      <c r="AB125" s="187"/>
    </row>
    <row r="126" spans="1:28" ht="13.5" customHeight="1" thickTop="1" thickBot="1">
      <c r="A126" s="13"/>
      <c r="B126" s="391"/>
      <c r="C126" s="391"/>
      <c r="D126" s="391"/>
      <c r="E126" s="197"/>
      <c r="F126" s="197"/>
      <c r="G126" s="197"/>
      <c r="H126" s="197"/>
      <c r="I126" s="13"/>
      <c r="J126" s="441"/>
      <c r="K126" s="13"/>
      <c r="L126" s="442"/>
      <c r="M126" s="442"/>
      <c r="N126" s="442"/>
      <c r="O126" s="442"/>
      <c r="P126" s="443"/>
      <c r="Q126" s="444"/>
      <c r="R126" s="181"/>
      <c r="S126" s="188"/>
      <c r="T126" s="189"/>
      <c r="U126" s="190"/>
      <c r="V126" s="191"/>
      <c r="W126" s="192"/>
      <c r="X126" s="192"/>
      <c r="Y126" s="192"/>
      <c r="Z126" s="192"/>
      <c r="AA126" s="187"/>
      <c r="AB126" s="187"/>
    </row>
    <row r="127" spans="1:28" ht="48" customHeight="1" thickTop="1" thickBot="1">
      <c r="A127" s="13"/>
      <c r="B127" s="653" t="s">
        <v>185</v>
      </c>
      <c r="C127" s="654"/>
      <c r="D127" s="654"/>
      <c r="E127" s="654"/>
      <c r="F127" s="655"/>
      <c r="G127" s="656" t="s">
        <v>4447</v>
      </c>
      <c r="H127" s="657"/>
      <c r="I127" s="657"/>
      <c r="J127" s="658"/>
      <c r="K127" s="624" t="s">
        <v>186</v>
      </c>
      <c r="L127" s="638"/>
      <c r="M127" s="638"/>
      <c r="N127" s="638"/>
      <c r="O127" s="638"/>
      <c r="P127" s="639"/>
      <c r="Q127" s="444"/>
      <c r="R127" s="181"/>
      <c r="S127" s="188" t="str">
        <f t="array" aca="1" ref="S127" ca="1">CELL("address",$G$127)</f>
        <v>$G$127</v>
      </c>
      <c r="T127" s="299" t="str">
        <f>IF($G$127=$W$127,TRUE,IF(AND($G$127&gt;0,$G$127&lt;&gt;" "),FALSE,""))</f>
        <v/>
      </c>
      <c r="U127" s="190" t="s">
        <v>48</v>
      </c>
      <c r="V127" s="191"/>
      <c r="W127" s="192" t="s">
        <v>113</v>
      </c>
      <c r="X127" s="445" t="s">
        <v>114</v>
      </c>
      <c r="Y127" s="192" t="s">
        <v>187</v>
      </c>
      <c r="Z127" s="192"/>
      <c r="AA127" s="187"/>
      <c r="AB127" s="187"/>
    </row>
    <row r="128" spans="1:28" ht="22.5" customHeight="1" thickTop="1" thickBot="1">
      <c r="A128" s="13"/>
      <c r="B128" s="632" t="s">
        <v>188</v>
      </c>
      <c r="C128" s="633"/>
      <c r="D128" s="633"/>
      <c r="E128" s="633"/>
      <c r="F128" s="634"/>
      <c r="G128" s="635"/>
      <c r="H128" s="631"/>
      <c r="I128" s="631"/>
      <c r="J128" s="636"/>
      <c r="K128" s="637" t="s">
        <v>189</v>
      </c>
      <c r="L128" s="638"/>
      <c r="M128" s="638"/>
      <c r="N128" s="638"/>
      <c r="O128" s="638"/>
      <c r="P128" s="639"/>
      <c r="Q128" s="343"/>
      <c r="R128" s="181"/>
      <c r="S128" s="188" t="str">
        <f t="array" aca="1" ref="S128" ca="1">CELL("address",$G$128)</f>
        <v>$G$128</v>
      </c>
      <c r="T128" s="299" t="str">
        <f>IF($G$128&gt;0,TRUE,"")</f>
        <v/>
      </c>
      <c r="U128" s="203"/>
      <c r="V128" s="317"/>
      <c r="W128" s="192"/>
      <c r="X128" s="192"/>
      <c r="Y128" s="192"/>
      <c r="Z128" s="192"/>
      <c r="AA128" s="187"/>
      <c r="AB128" s="187"/>
    </row>
    <row r="129" spans="1:28" ht="22.5" customHeight="1">
      <c r="A129" s="13"/>
      <c r="B129" s="446"/>
      <c r="C129" s="446"/>
      <c r="D129" s="13"/>
      <c r="E129" s="13"/>
      <c r="F129" s="13"/>
      <c r="G129" s="13"/>
      <c r="H129" s="13"/>
      <c r="I129" s="447"/>
      <c r="J129" s="447"/>
      <c r="K129" s="448"/>
      <c r="L129" s="13"/>
      <c r="M129" s="13"/>
      <c r="N129" s="13"/>
      <c r="O129" s="13"/>
      <c r="P129" s="181"/>
      <c r="Q129" s="181"/>
      <c r="R129" s="181"/>
      <c r="S129" s="188"/>
      <c r="T129" s="189"/>
      <c r="U129" s="190"/>
      <c r="V129" s="191"/>
      <c r="W129" s="192"/>
      <c r="X129" s="192"/>
      <c r="Y129" s="192"/>
      <c r="Z129" s="192"/>
      <c r="AA129" s="187"/>
      <c r="AB129" s="187"/>
    </row>
    <row r="130" spans="1:28" ht="22.5" customHeight="1">
      <c r="A130" s="13"/>
      <c r="B130" s="449" t="s">
        <v>190</v>
      </c>
      <c r="C130" s="450"/>
      <c r="D130" s="13"/>
      <c r="E130" s="13"/>
      <c r="F130" s="13"/>
      <c r="G130" s="13"/>
      <c r="H130" s="13"/>
      <c r="I130" s="13"/>
      <c r="J130" s="13"/>
      <c r="K130" s="13"/>
      <c r="L130" s="13"/>
      <c r="M130" s="13"/>
      <c r="N130" s="13"/>
      <c r="O130" s="13"/>
      <c r="P130" s="181"/>
      <c r="Q130" s="181"/>
      <c r="R130" s="181"/>
      <c r="S130" s="188"/>
      <c r="T130" s="189"/>
      <c r="U130" s="190"/>
      <c r="V130" s="191"/>
      <c r="W130" s="192"/>
      <c r="X130" s="192"/>
      <c r="Y130" s="192"/>
      <c r="Z130" s="192"/>
      <c r="AA130" s="187"/>
      <c r="AB130" s="187"/>
    </row>
    <row r="131" spans="1:28" ht="22.5" customHeight="1">
      <c r="A131" s="13"/>
      <c r="B131" s="451" t="s">
        <v>191</v>
      </c>
      <c r="C131" s="452"/>
      <c r="D131" s="452"/>
      <c r="E131" s="452"/>
      <c r="F131" s="452"/>
      <c r="G131" s="452"/>
      <c r="H131" s="452"/>
      <c r="I131" s="452"/>
      <c r="J131" s="452"/>
      <c r="K131" s="452"/>
      <c r="L131" s="452"/>
      <c r="M131" s="452"/>
      <c r="N131" s="452"/>
      <c r="O131" s="453"/>
      <c r="P131" s="181"/>
      <c r="Q131" s="181"/>
      <c r="R131" s="181"/>
      <c r="S131" s="188"/>
      <c r="T131" s="189"/>
      <c r="U131" s="190"/>
      <c r="V131" s="191"/>
      <c r="W131" s="192"/>
      <c r="X131" s="192"/>
      <c r="Y131" s="192"/>
      <c r="Z131" s="192"/>
      <c r="AA131" s="187"/>
      <c r="AB131" s="187"/>
    </row>
    <row r="132" spans="1:28" ht="22.5" customHeight="1">
      <c r="A132" s="13"/>
      <c r="B132" s="451" t="s">
        <v>4649</v>
      </c>
      <c r="C132" s="452"/>
      <c r="D132" s="452"/>
      <c r="E132" s="452"/>
      <c r="F132" s="452"/>
      <c r="G132" s="452"/>
      <c r="H132" s="452"/>
      <c r="I132" s="452"/>
      <c r="J132" s="452"/>
      <c r="K132" s="452"/>
      <c r="L132" s="452"/>
      <c r="M132" s="452"/>
      <c r="N132" s="452"/>
      <c r="O132" s="453"/>
      <c r="P132" s="181"/>
      <c r="Q132" s="181"/>
      <c r="R132" s="181"/>
      <c r="S132" s="188"/>
      <c r="T132" s="189"/>
      <c r="U132" s="190"/>
      <c r="V132" s="191"/>
      <c r="W132" s="192"/>
      <c r="X132" s="192"/>
      <c r="Y132" s="192"/>
      <c r="Z132" s="192"/>
      <c r="AA132" s="187"/>
      <c r="AB132" s="187"/>
    </row>
    <row r="133" spans="1:28" ht="22.5" customHeight="1">
      <c r="A133" s="13"/>
      <c r="B133" s="451" t="s">
        <v>192</v>
      </c>
      <c r="C133" s="452"/>
      <c r="D133" s="452"/>
      <c r="E133" s="452"/>
      <c r="F133" s="452"/>
      <c r="G133" s="452"/>
      <c r="H133" s="452"/>
      <c r="I133" s="452"/>
      <c r="J133" s="452"/>
      <c r="K133" s="452"/>
      <c r="L133" s="452"/>
      <c r="M133" s="452"/>
      <c r="N133" s="452"/>
      <c r="O133" s="453"/>
      <c r="P133" s="181"/>
      <c r="Q133" s="181"/>
      <c r="R133" s="181"/>
      <c r="S133" s="188"/>
      <c r="T133" s="189"/>
      <c r="U133" s="190"/>
      <c r="V133" s="191"/>
      <c r="W133" s="192"/>
      <c r="X133" s="192"/>
      <c r="Y133" s="192"/>
      <c r="Z133" s="192"/>
      <c r="AA133" s="187"/>
      <c r="AB133" s="187"/>
    </row>
    <row r="134" spans="1:28" ht="22.5" customHeight="1">
      <c r="A134" s="13"/>
      <c r="B134" s="454" t="s">
        <v>193</v>
      </c>
      <c r="C134" s="452"/>
      <c r="D134" s="452"/>
      <c r="E134" s="452" t="s">
        <v>194</v>
      </c>
      <c r="F134" s="452"/>
      <c r="G134" s="452"/>
      <c r="H134" s="452"/>
      <c r="I134" s="452"/>
      <c r="J134" s="452"/>
      <c r="K134" s="452"/>
      <c r="L134" s="452"/>
      <c r="M134" s="452"/>
      <c r="N134" s="452"/>
      <c r="O134" s="453"/>
      <c r="P134" s="181"/>
      <c r="Q134" s="181"/>
      <c r="R134" s="181"/>
      <c r="S134" s="188"/>
      <c r="T134" s="189"/>
      <c r="U134" s="190"/>
      <c r="V134" s="191"/>
      <c r="W134" s="192"/>
      <c r="X134" s="192"/>
      <c r="Y134" s="192"/>
      <c r="Z134" s="192"/>
      <c r="AA134" s="187"/>
      <c r="AB134" s="187"/>
    </row>
    <row r="135" spans="1:28" ht="22.5" customHeight="1">
      <c r="A135" s="13"/>
      <c r="B135" s="452"/>
      <c r="C135" s="452"/>
      <c r="D135" s="452"/>
      <c r="E135" s="452" t="s">
        <v>195</v>
      </c>
      <c r="F135" s="452"/>
      <c r="G135" s="452"/>
      <c r="H135" s="452"/>
      <c r="I135" s="452"/>
      <c r="J135" s="452"/>
      <c r="K135" s="452"/>
      <c r="L135" s="452"/>
      <c r="M135" s="452"/>
      <c r="N135" s="452"/>
      <c r="O135" s="453"/>
      <c r="P135" s="181"/>
      <c r="Q135" s="181"/>
      <c r="R135" s="181"/>
      <c r="S135" s="188"/>
      <c r="T135" s="189"/>
      <c r="U135" s="190"/>
      <c r="V135" s="191"/>
      <c r="W135" s="192"/>
      <c r="X135" s="192"/>
      <c r="Y135" s="192"/>
      <c r="Z135" s="192"/>
      <c r="AA135" s="187"/>
      <c r="AB135" s="187"/>
    </row>
    <row r="136" spans="1:28" ht="22.5" customHeight="1">
      <c r="A136" s="13"/>
      <c r="B136" s="13"/>
      <c r="C136" s="13"/>
      <c r="D136" s="13"/>
      <c r="E136" s="13"/>
      <c r="F136" s="13"/>
      <c r="G136" s="13"/>
      <c r="H136" s="13"/>
      <c r="I136" s="13"/>
      <c r="J136" s="13"/>
      <c r="K136" s="13"/>
      <c r="L136" s="13"/>
      <c r="M136" s="13"/>
      <c r="N136" s="13"/>
      <c r="O136" s="13"/>
      <c r="P136" s="181"/>
      <c r="Q136" s="181"/>
      <c r="R136" s="181"/>
      <c r="S136" s="188"/>
      <c r="T136" s="189"/>
      <c r="U136" s="190"/>
      <c r="V136" s="191"/>
      <c r="W136" s="192"/>
      <c r="X136" s="192"/>
      <c r="Y136" s="192"/>
      <c r="Z136" s="192"/>
      <c r="AA136" s="187"/>
      <c r="AB136" s="187"/>
    </row>
    <row r="137" spans="1:28" ht="22.5" customHeight="1">
      <c r="A137" s="13"/>
      <c r="B137" s="13"/>
      <c r="C137" s="13"/>
      <c r="D137" s="13"/>
      <c r="E137" s="13"/>
      <c r="F137" s="13"/>
      <c r="G137" s="13"/>
      <c r="H137" s="13"/>
      <c r="I137" s="13"/>
      <c r="J137" s="13"/>
      <c r="K137" s="13"/>
      <c r="L137" s="13"/>
      <c r="M137" s="13"/>
      <c r="N137" s="13"/>
      <c r="O137" s="13"/>
      <c r="P137" s="181"/>
      <c r="Q137" s="181"/>
      <c r="R137" s="181"/>
      <c r="S137" s="188"/>
      <c r="T137" s="189"/>
      <c r="U137" s="190"/>
      <c r="V137" s="191"/>
      <c r="W137" s="192"/>
      <c r="X137" s="192"/>
      <c r="Y137" s="192"/>
      <c r="Z137" s="192"/>
      <c r="AA137" s="187"/>
      <c r="AB137" s="187"/>
    </row>
    <row r="138" spans="1:28" ht="22.5" customHeight="1">
      <c r="A138" s="13"/>
      <c r="B138" s="13"/>
      <c r="C138" s="13"/>
      <c r="D138" s="13"/>
      <c r="E138" s="13"/>
      <c r="F138" s="13"/>
      <c r="G138" s="13"/>
      <c r="H138" s="13"/>
      <c r="I138" s="13"/>
      <c r="J138" s="13"/>
      <c r="K138" s="13"/>
      <c r="L138" s="13"/>
      <c r="M138" s="13"/>
      <c r="N138" s="13"/>
      <c r="O138" s="13"/>
      <c r="P138" s="181"/>
      <c r="Q138" s="181"/>
      <c r="R138" s="181"/>
      <c r="S138" s="188"/>
      <c r="T138" s="189"/>
      <c r="U138" s="190"/>
      <c r="V138" s="191"/>
      <c r="W138" s="192"/>
      <c r="X138" s="192"/>
      <c r="Y138" s="192"/>
      <c r="Z138" s="192"/>
      <c r="AA138" s="187"/>
      <c r="AB138" s="187"/>
    </row>
    <row r="139" spans="1:28" ht="22.5" customHeight="1">
      <c r="A139" s="13"/>
      <c r="B139" s="14"/>
      <c r="C139" s="14"/>
      <c r="D139" s="14"/>
      <c r="E139" s="14"/>
      <c r="F139" s="14"/>
      <c r="G139" s="14"/>
      <c r="H139" s="14"/>
      <c r="I139" s="13"/>
      <c r="J139" s="13"/>
      <c r="K139" s="13"/>
      <c r="L139" s="13"/>
      <c r="M139" s="13"/>
      <c r="N139" s="13"/>
      <c r="O139" s="13"/>
      <c r="P139" s="181"/>
      <c r="Q139" s="181"/>
      <c r="R139" s="181"/>
      <c r="S139" s="188"/>
      <c r="T139" s="189"/>
      <c r="U139" s="190"/>
      <c r="V139" s="191"/>
      <c r="W139" s="192"/>
      <c r="X139" s="192"/>
      <c r="Y139" s="192"/>
      <c r="Z139" s="192"/>
      <c r="AA139" s="187"/>
      <c r="AB139" s="187"/>
    </row>
    <row r="140" spans="1:28" ht="22.5" customHeight="1">
      <c r="A140" s="13"/>
      <c r="B140" s="261"/>
      <c r="C140" s="261"/>
      <c r="D140" s="261"/>
      <c r="E140" s="261"/>
      <c r="F140" s="261"/>
      <c r="G140" s="261"/>
      <c r="H140" s="261"/>
      <c r="I140" s="13"/>
      <c r="J140" s="13"/>
      <c r="K140" s="13"/>
      <c r="L140" s="13"/>
      <c r="M140" s="13"/>
      <c r="N140" s="13"/>
      <c r="O140" s="13"/>
      <c r="P140" s="181"/>
      <c r="Q140" s="181"/>
      <c r="R140" s="181"/>
      <c r="S140" s="188"/>
      <c r="T140" s="189"/>
      <c r="U140" s="190"/>
      <c r="V140" s="191"/>
      <c r="W140" s="192"/>
      <c r="X140" s="192"/>
      <c r="Y140" s="192"/>
      <c r="Z140" s="192"/>
      <c r="AA140" s="187"/>
      <c r="AB140" s="187"/>
    </row>
    <row r="141" spans="1:28" ht="22.5" customHeight="1">
      <c r="A141" s="13"/>
      <c r="B141" s="13"/>
      <c r="C141" s="13"/>
      <c r="D141" s="13"/>
      <c r="E141" s="13"/>
      <c r="F141" s="13"/>
      <c r="G141" s="13"/>
      <c r="H141" s="13"/>
      <c r="I141" s="13"/>
      <c r="J141" s="13"/>
      <c r="K141" s="13"/>
      <c r="L141" s="13"/>
      <c r="M141" s="13"/>
      <c r="N141" s="13"/>
      <c r="O141" s="13"/>
      <c r="P141" s="181"/>
      <c r="Q141" s="181"/>
      <c r="R141" s="181"/>
      <c r="S141" s="188"/>
      <c r="T141" s="189"/>
      <c r="U141" s="190"/>
      <c r="V141" s="191"/>
      <c r="W141" s="192"/>
      <c r="X141" s="192"/>
      <c r="Y141" s="192"/>
      <c r="Z141" s="192"/>
      <c r="AA141" s="187"/>
      <c r="AB141" s="187"/>
    </row>
    <row r="142" spans="1:28" ht="22.5" customHeight="1">
      <c r="A142" s="13"/>
      <c r="B142" s="13"/>
      <c r="C142" s="13"/>
      <c r="D142" s="13"/>
      <c r="E142" s="13"/>
      <c r="F142" s="13"/>
      <c r="G142" s="13"/>
      <c r="H142" s="13"/>
      <c r="I142" s="13"/>
      <c r="J142" s="13"/>
      <c r="K142" s="13"/>
      <c r="L142" s="13"/>
      <c r="M142" s="13"/>
      <c r="N142" s="13"/>
      <c r="O142" s="13"/>
      <c r="P142" s="181"/>
      <c r="Q142" s="181"/>
      <c r="R142" s="181"/>
      <c r="S142" s="188"/>
      <c r="T142" s="189"/>
      <c r="U142" s="190"/>
      <c r="V142" s="191"/>
      <c r="W142" s="192"/>
      <c r="X142" s="192"/>
      <c r="Y142" s="192"/>
      <c r="Z142" s="192"/>
      <c r="AA142" s="187"/>
      <c r="AB142" s="187"/>
    </row>
    <row r="143" spans="1:28" ht="22.5" customHeight="1">
      <c r="A143" s="13"/>
      <c r="B143" s="13"/>
      <c r="C143" s="13"/>
      <c r="D143" s="13"/>
      <c r="E143" s="13"/>
      <c r="F143" s="13"/>
      <c r="G143" s="13"/>
      <c r="H143" s="13"/>
      <c r="I143" s="13"/>
      <c r="J143" s="13"/>
      <c r="K143" s="13"/>
      <c r="L143" s="13"/>
      <c r="M143" s="13"/>
      <c r="N143" s="13"/>
      <c r="O143" s="13"/>
      <c r="P143" s="181"/>
      <c r="Q143" s="181"/>
      <c r="R143" s="181"/>
      <c r="S143" s="188"/>
      <c r="T143" s="189"/>
      <c r="U143" s="190"/>
      <c r="V143" s="191"/>
      <c r="W143" s="192"/>
      <c r="X143" s="192"/>
      <c r="Y143" s="192"/>
      <c r="Z143" s="192"/>
      <c r="AA143" s="187"/>
      <c r="AB143" s="187"/>
    </row>
    <row r="144" spans="1:28" ht="22.5" customHeight="1">
      <c r="A144" s="13"/>
      <c r="B144" s="13"/>
      <c r="C144" s="13"/>
      <c r="D144" s="13"/>
      <c r="E144" s="13"/>
      <c r="F144" s="13"/>
      <c r="G144" s="13"/>
      <c r="H144" s="13"/>
      <c r="I144" s="13"/>
      <c r="J144" s="13"/>
      <c r="K144" s="13"/>
      <c r="L144" s="13"/>
      <c r="M144" s="13"/>
      <c r="N144" s="13"/>
      <c r="O144" s="13"/>
      <c r="P144" s="181"/>
      <c r="Q144" s="181"/>
      <c r="R144" s="181"/>
      <c r="S144" s="188"/>
      <c r="T144" s="189"/>
      <c r="U144" s="190"/>
      <c r="V144" s="191"/>
      <c r="W144" s="192"/>
      <c r="X144" s="192"/>
      <c r="Y144" s="192"/>
      <c r="Z144" s="192"/>
      <c r="AA144" s="187"/>
      <c r="AB144" s="187"/>
    </row>
    <row r="145" spans="1:28" ht="22.5" customHeight="1">
      <c r="A145" s="13"/>
      <c r="B145" s="13"/>
      <c r="C145" s="13"/>
      <c r="D145" s="13"/>
      <c r="E145" s="13"/>
      <c r="F145" s="13"/>
      <c r="G145" s="13"/>
      <c r="H145" s="13"/>
      <c r="I145" s="13"/>
      <c r="J145" s="13"/>
      <c r="K145" s="13"/>
      <c r="L145" s="13"/>
      <c r="M145" s="13"/>
      <c r="N145" s="13"/>
      <c r="O145" s="13"/>
      <c r="P145" s="181"/>
      <c r="Q145" s="181"/>
      <c r="R145" s="181"/>
      <c r="S145" s="188"/>
      <c r="T145" s="189"/>
      <c r="U145" s="190"/>
      <c r="V145" s="191"/>
      <c r="W145" s="192"/>
      <c r="X145" s="192"/>
      <c r="Y145" s="192"/>
      <c r="Z145" s="192"/>
      <c r="AA145" s="187"/>
      <c r="AB145" s="187"/>
    </row>
    <row r="146" spans="1:28" ht="22.5" customHeight="1">
      <c r="A146" s="13"/>
      <c r="B146" s="13"/>
      <c r="C146" s="13"/>
      <c r="D146" s="13"/>
      <c r="E146" s="13"/>
      <c r="F146" s="13"/>
      <c r="G146" s="13"/>
      <c r="H146" s="13"/>
      <c r="I146" s="13"/>
      <c r="J146" s="13"/>
      <c r="K146" s="13"/>
      <c r="L146" s="13"/>
      <c r="M146" s="13"/>
      <c r="N146" s="13"/>
      <c r="O146" s="13"/>
      <c r="P146" s="181"/>
      <c r="Q146" s="181"/>
      <c r="R146" s="181"/>
      <c r="S146" s="188"/>
      <c r="T146" s="189"/>
      <c r="U146" s="190"/>
      <c r="V146" s="191"/>
      <c r="W146" s="192"/>
      <c r="X146" s="192"/>
      <c r="Y146" s="192"/>
      <c r="Z146" s="192"/>
      <c r="AA146" s="187"/>
      <c r="AB146" s="187"/>
    </row>
    <row r="147" spans="1:28" ht="22.5" customHeight="1">
      <c r="A147" s="13"/>
      <c r="B147" s="13"/>
      <c r="C147" s="13"/>
      <c r="D147" s="13"/>
      <c r="E147" s="13"/>
      <c r="F147" s="13"/>
      <c r="G147" s="13"/>
      <c r="H147" s="13"/>
      <c r="I147" s="13"/>
      <c r="J147" s="13"/>
      <c r="K147" s="13"/>
      <c r="L147" s="13"/>
      <c r="M147" s="13"/>
      <c r="N147" s="13"/>
      <c r="O147" s="13"/>
      <c r="P147" s="181"/>
      <c r="Q147" s="181"/>
      <c r="R147" s="181"/>
      <c r="S147" s="188"/>
      <c r="T147" s="189"/>
      <c r="U147" s="190"/>
      <c r="V147" s="191"/>
      <c r="W147" s="192"/>
      <c r="X147" s="192"/>
      <c r="Y147" s="192"/>
      <c r="Z147" s="192"/>
      <c r="AA147" s="187"/>
      <c r="AB147" s="187"/>
    </row>
    <row r="148" spans="1:28" ht="22.5" customHeight="1">
      <c r="A148" s="13"/>
      <c r="B148" s="13"/>
      <c r="C148" s="13"/>
      <c r="D148" s="13"/>
      <c r="E148" s="13"/>
      <c r="F148" s="13"/>
      <c r="G148" s="13"/>
      <c r="H148" s="13"/>
      <c r="I148" s="13"/>
      <c r="J148" s="13"/>
      <c r="K148" s="13"/>
      <c r="L148" s="13"/>
      <c r="M148" s="13"/>
      <c r="N148" s="13"/>
      <c r="O148" s="13"/>
      <c r="P148" s="181"/>
      <c r="Q148" s="181"/>
      <c r="R148" s="181"/>
      <c r="S148" s="188"/>
      <c r="T148" s="189"/>
      <c r="U148" s="190"/>
      <c r="V148" s="191"/>
      <c r="W148" s="192"/>
      <c r="X148" s="192"/>
      <c r="Y148" s="192"/>
      <c r="Z148" s="192"/>
      <c r="AA148" s="187"/>
      <c r="AB148" s="187"/>
    </row>
    <row r="149" spans="1:28" ht="22.5" customHeight="1">
      <c r="A149" s="13"/>
      <c r="B149" s="13"/>
      <c r="C149" s="13"/>
      <c r="D149" s="13"/>
      <c r="E149" s="13"/>
      <c r="F149" s="13"/>
      <c r="G149" s="13"/>
      <c r="H149" s="13"/>
      <c r="I149" s="13"/>
      <c r="J149" s="13"/>
      <c r="K149" s="13"/>
      <c r="L149" s="13"/>
      <c r="M149" s="13"/>
      <c r="N149" s="13"/>
      <c r="O149" s="13"/>
      <c r="P149" s="181"/>
      <c r="Q149" s="181"/>
      <c r="R149" s="181"/>
      <c r="S149" s="188"/>
      <c r="T149" s="189"/>
      <c r="U149" s="190"/>
      <c r="V149" s="191"/>
      <c r="W149" s="192"/>
      <c r="X149" s="192"/>
      <c r="Y149" s="192"/>
      <c r="Z149" s="192"/>
      <c r="AA149" s="187"/>
      <c r="AB149" s="187"/>
    </row>
    <row r="150" spans="1:28" ht="22.5" customHeight="1">
      <c r="A150" s="13"/>
      <c r="B150" s="13"/>
      <c r="C150" s="13"/>
      <c r="D150" s="13"/>
      <c r="E150" s="13"/>
      <c r="F150" s="13"/>
      <c r="G150" s="13"/>
      <c r="H150" s="13"/>
      <c r="I150" s="13"/>
      <c r="J150" s="13"/>
      <c r="K150" s="13"/>
      <c r="L150" s="13"/>
      <c r="M150" s="13"/>
      <c r="N150" s="13"/>
      <c r="O150" s="13"/>
      <c r="P150" s="181"/>
      <c r="Q150" s="181"/>
      <c r="R150" s="181"/>
      <c r="S150" s="188"/>
      <c r="T150" s="189"/>
      <c r="U150" s="190"/>
      <c r="V150" s="191"/>
      <c r="W150" s="192"/>
      <c r="X150" s="192"/>
      <c r="Y150" s="192"/>
      <c r="Z150" s="192"/>
      <c r="AA150" s="187"/>
      <c r="AB150" s="187"/>
    </row>
    <row r="151" spans="1:28" ht="22.5" customHeight="1">
      <c r="A151" s="13"/>
      <c r="B151" s="13"/>
      <c r="C151" s="13"/>
      <c r="D151" s="13"/>
      <c r="E151" s="13"/>
      <c r="F151" s="13"/>
      <c r="G151" s="13"/>
      <c r="H151" s="13"/>
      <c r="I151" s="13"/>
      <c r="J151" s="13"/>
      <c r="K151" s="13"/>
      <c r="L151" s="13"/>
      <c r="M151" s="13"/>
      <c r="N151" s="13"/>
      <c r="O151" s="13"/>
      <c r="P151" s="181"/>
      <c r="Q151" s="181"/>
      <c r="R151" s="181"/>
      <c r="S151" s="188"/>
      <c r="T151" s="189"/>
      <c r="U151" s="190"/>
      <c r="V151" s="191"/>
      <c r="W151" s="192"/>
      <c r="X151" s="192"/>
      <c r="Y151" s="192"/>
      <c r="Z151" s="192"/>
      <c r="AA151" s="187"/>
      <c r="AB151" s="187"/>
    </row>
    <row r="152" spans="1:28" ht="22.5" customHeight="1">
      <c r="A152" s="13"/>
      <c r="B152" s="13"/>
      <c r="C152" s="13"/>
      <c r="D152" s="13"/>
      <c r="E152" s="13"/>
      <c r="F152" s="13"/>
      <c r="G152" s="13"/>
      <c r="H152" s="13"/>
      <c r="I152" s="13"/>
      <c r="J152" s="13"/>
      <c r="K152" s="13"/>
      <c r="L152" s="13"/>
      <c r="M152" s="13"/>
      <c r="N152" s="13"/>
      <c r="O152" s="13"/>
      <c r="P152" s="181"/>
      <c r="Q152" s="181"/>
      <c r="R152" s="181"/>
      <c r="S152" s="188"/>
      <c r="T152" s="189"/>
      <c r="U152" s="190"/>
      <c r="V152" s="191"/>
      <c r="W152" s="192"/>
      <c r="X152" s="192"/>
      <c r="Y152" s="192"/>
      <c r="Z152" s="192"/>
      <c r="AA152" s="187"/>
      <c r="AB152" s="187"/>
    </row>
    <row r="153" spans="1:28" ht="22.5" customHeight="1">
      <c r="A153" s="13"/>
      <c r="B153" s="13"/>
      <c r="C153" s="13"/>
      <c r="D153" s="13"/>
      <c r="E153" s="13"/>
      <c r="F153" s="13"/>
      <c r="G153" s="13"/>
      <c r="H153" s="13"/>
      <c r="I153" s="13"/>
      <c r="J153" s="13"/>
      <c r="K153" s="13"/>
      <c r="L153" s="13"/>
      <c r="M153" s="13"/>
      <c r="N153" s="13"/>
      <c r="O153" s="13"/>
      <c r="P153" s="181"/>
      <c r="Q153" s="181"/>
      <c r="R153" s="181"/>
      <c r="S153" s="188"/>
      <c r="T153" s="189"/>
      <c r="U153" s="190"/>
      <c r="V153" s="191"/>
      <c r="W153" s="192"/>
      <c r="X153" s="192"/>
      <c r="Y153" s="192"/>
      <c r="Z153" s="192"/>
      <c r="AA153" s="187"/>
      <c r="AB153" s="187"/>
    </row>
    <row r="154" spans="1:28" ht="22.5" customHeight="1">
      <c r="A154" s="13"/>
      <c r="B154" s="13"/>
      <c r="C154" s="13"/>
      <c r="D154" s="13"/>
      <c r="E154" s="13"/>
      <c r="F154" s="13"/>
      <c r="G154" s="13"/>
      <c r="H154" s="13"/>
      <c r="I154" s="13"/>
      <c r="J154" s="13"/>
      <c r="K154" s="13"/>
      <c r="L154" s="13"/>
      <c r="M154" s="13"/>
      <c r="N154" s="13"/>
      <c r="O154" s="13"/>
      <c r="P154" s="181"/>
      <c r="Q154" s="181"/>
      <c r="R154" s="181"/>
      <c r="S154" s="188"/>
      <c r="T154" s="189"/>
      <c r="U154" s="190"/>
      <c r="V154" s="191"/>
      <c r="W154" s="192"/>
      <c r="X154" s="192"/>
      <c r="Y154" s="192"/>
      <c r="Z154" s="192"/>
      <c r="AA154" s="187"/>
      <c r="AB154" s="187"/>
    </row>
    <row r="155" spans="1:28" ht="22.5" customHeight="1">
      <c r="A155" s="13"/>
      <c r="B155" s="13"/>
      <c r="C155" s="13"/>
      <c r="D155" s="13"/>
      <c r="E155" s="13"/>
      <c r="F155" s="13"/>
      <c r="G155" s="13"/>
      <c r="H155" s="13"/>
      <c r="I155" s="13"/>
      <c r="J155" s="13"/>
      <c r="K155" s="13"/>
      <c r="L155" s="13"/>
      <c r="M155" s="13"/>
      <c r="N155" s="13"/>
      <c r="O155" s="13"/>
      <c r="P155" s="181"/>
      <c r="Q155" s="181"/>
      <c r="R155" s="181"/>
      <c r="S155" s="188"/>
      <c r="T155" s="189"/>
      <c r="U155" s="190"/>
      <c r="V155" s="191"/>
      <c r="W155" s="192"/>
      <c r="X155" s="192"/>
      <c r="Y155" s="192"/>
      <c r="Z155" s="192"/>
      <c r="AA155" s="187"/>
      <c r="AB155" s="187"/>
    </row>
    <row r="156" spans="1:28" ht="22.5" customHeight="1">
      <c r="A156" s="13"/>
      <c r="B156" s="13"/>
      <c r="C156" s="13"/>
      <c r="D156" s="13"/>
      <c r="E156" s="13"/>
      <c r="F156" s="13"/>
      <c r="G156" s="13"/>
      <c r="H156" s="13"/>
      <c r="I156" s="13"/>
      <c r="J156" s="13"/>
      <c r="K156" s="13"/>
      <c r="L156" s="13"/>
      <c r="M156" s="13"/>
      <c r="N156" s="13"/>
      <c r="O156" s="13"/>
      <c r="P156" s="181"/>
      <c r="Q156" s="181"/>
      <c r="R156" s="181"/>
      <c r="S156" s="188"/>
      <c r="T156" s="189"/>
      <c r="U156" s="190"/>
      <c r="V156" s="191"/>
      <c r="W156" s="192"/>
      <c r="X156" s="192"/>
      <c r="Y156" s="192"/>
      <c r="Z156" s="192"/>
      <c r="AA156" s="187"/>
      <c r="AB156" s="187"/>
    </row>
    <row r="157" spans="1:28" ht="22.5" customHeight="1">
      <c r="A157" s="13"/>
      <c r="B157" s="13"/>
      <c r="C157" s="13"/>
      <c r="D157" s="13"/>
      <c r="E157" s="13"/>
      <c r="F157" s="13"/>
      <c r="G157" s="13"/>
      <c r="H157" s="13"/>
      <c r="I157" s="13"/>
      <c r="J157" s="13"/>
      <c r="K157" s="13"/>
      <c r="L157" s="13"/>
      <c r="M157" s="13"/>
      <c r="N157" s="13"/>
      <c r="O157" s="13"/>
      <c r="P157" s="181"/>
      <c r="Q157" s="181"/>
      <c r="R157" s="181"/>
      <c r="S157" s="188"/>
      <c r="T157" s="189"/>
      <c r="U157" s="190"/>
      <c r="V157" s="191"/>
      <c r="W157" s="192"/>
      <c r="X157" s="192"/>
      <c r="Y157" s="192"/>
      <c r="Z157" s="192"/>
      <c r="AA157" s="187"/>
      <c r="AB157" s="187"/>
    </row>
    <row r="158" spans="1:28" ht="22.5" customHeight="1">
      <c r="A158" s="13"/>
      <c r="B158" s="13"/>
      <c r="C158" s="13"/>
      <c r="D158" s="13"/>
      <c r="E158" s="13"/>
      <c r="F158" s="13"/>
      <c r="G158" s="13"/>
      <c r="H158" s="13"/>
      <c r="I158" s="13"/>
      <c r="J158" s="13"/>
      <c r="K158" s="13"/>
      <c r="L158" s="13"/>
      <c r="M158" s="13"/>
      <c r="N158" s="13"/>
      <c r="O158" s="13"/>
      <c r="P158" s="181"/>
      <c r="Q158" s="181"/>
      <c r="R158" s="181"/>
      <c r="S158" s="188"/>
      <c r="T158" s="189"/>
      <c r="U158" s="190"/>
      <c r="V158" s="191"/>
      <c r="W158" s="192"/>
      <c r="X158" s="192"/>
      <c r="Y158" s="192"/>
      <c r="Z158" s="192"/>
      <c r="AA158" s="187"/>
      <c r="AB158" s="187"/>
    </row>
    <row r="159" spans="1:28" ht="22.5" customHeight="1">
      <c r="A159" s="13"/>
      <c r="B159" s="13"/>
      <c r="C159" s="13"/>
      <c r="D159" s="13"/>
      <c r="E159" s="13"/>
      <c r="F159" s="13"/>
      <c r="G159" s="13"/>
      <c r="H159" s="13"/>
      <c r="I159" s="13"/>
      <c r="J159" s="13"/>
      <c r="K159" s="13"/>
      <c r="L159" s="13"/>
      <c r="M159" s="13"/>
      <c r="N159" s="13"/>
      <c r="O159" s="13"/>
      <c r="P159" s="181"/>
      <c r="Q159" s="181"/>
      <c r="R159" s="181"/>
      <c r="S159" s="188"/>
      <c r="T159" s="189"/>
      <c r="U159" s="190"/>
      <c r="V159" s="191"/>
      <c r="W159" s="192"/>
      <c r="X159" s="192"/>
      <c r="Y159" s="192"/>
      <c r="Z159" s="192"/>
      <c r="AA159" s="187"/>
      <c r="AB159" s="187"/>
    </row>
    <row r="160" spans="1:28" ht="22.5" customHeight="1">
      <c r="A160" s="13"/>
      <c r="B160" s="13"/>
      <c r="C160" s="13"/>
      <c r="D160" s="13"/>
      <c r="E160" s="13"/>
      <c r="F160" s="13"/>
      <c r="G160" s="13"/>
      <c r="H160" s="13"/>
      <c r="I160" s="13"/>
      <c r="J160" s="13"/>
      <c r="K160" s="13"/>
      <c r="L160" s="13"/>
      <c r="M160" s="13"/>
      <c r="N160" s="13"/>
      <c r="O160" s="13"/>
      <c r="P160" s="181"/>
      <c r="Q160" s="181"/>
      <c r="R160" s="181"/>
      <c r="S160" s="188"/>
      <c r="T160" s="189"/>
      <c r="U160" s="190"/>
      <c r="V160" s="191"/>
      <c r="W160" s="192"/>
      <c r="X160" s="192"/>
      <c r="Y160" s="192"/>
      <c r="Z160" s="192"/>
      <c r="AA160" s="187"/>
      <c r="AB160" s="187"/>
    </row>
    <row r="161" spans="1:28" ht="22.5" customHeight="1">
      <c r="A161" s="13"/>
      <c r="B161" s="13"/>
      <c r="C161" s="13"/>
      <c r="D161" s="13"/>
      <c r="E161" s="13"/>
      <c r="F161" s="13"/>
      <c r="G161" s="13"/>
      <c r="H161" s="13"/>
      <c r="I161" s="13"/>
      <c r="J161" s="13"/>
      <c r="K161" s="13"/>
      <c r="L161" s="13"/>
      <c r="M161" s="13"/>
      <c r="N161" s="13"/>
      <c r="O161" s="13"/>
      <c r="P161" s="181"/>
      <c r="Q161" s="181"/>
      <c r="R161" s="181"/>
      <c r="S161" s="188"/>
      <c r="T161" s="189"/>
      <c r="U161" s="190"/>
      <c r="V161" s="191"/>
      <c r="W161" s="192"/>
      <c r="X161" s="192"/>
      <c r="Y161" s="192"/>
      <c r="Z161" s="192"/>
      <c r="AA161" s="187"/>
      <c r="AB161" s="187"/>
    </row>
    <row r="162" spans="1:28" ht="22.5" customHeight="1">
      <c r="A162" s="13"/>
      <c r="B162" s="13"/>
      <c r="C162" s="13"/>
      <c r="D162" s="13"/>
      <c r="E162" s="13"/>
      <c r="F162" s="13"/>
      <c r="G162" s="13"/>
      <c r="H162" s="13"/>
      <c r="I162" s="13"/>
      <c r="J162" s="13"/>
      <c r="K162" s="13"/>
      <c r="L162" s="13"/>
      <c r="M162" s="13"/>
      <c r="N162" s="13"/>
      <c r="O162" s="13"/>
      <c r="P162" s="181"/>
      <c r="Q162" s="181"/>
      <c r="R162" s="181"/>
      <c r="S162" s="188"/>
      <c r="T162" s="189"/>
      <c r="U162" s="190"/>
      <c r="V162" s="191"/>
      <c r="W162" s="192"/>
      <c r="X162" s="192"/>
      <c r="Y162" s="192"/>
      <c r="Z162" s="192"/>
      <c r="AA162" s="187"/>
      <c r="AB162" s="187"/>
    </row>
    <row r="163" spans="1:28" ht="22.5" customHeight="1">
      <c r="A163" s="13"/>
      <c r="B163" s="13"/>
      <c r="C163" s="13"/>
      <c r="D163" s="13"/>
      <c r="E163" s="13"/>
      <c r="F163" s="13"/>
      <c r="G163" s="13"/>
      <c r="H163" s="13"/>
      <c r="I163" s="13"/>
      <c r="J163" s="13"/>
      <c r="K163" s="13"/>
      <c r="L163" s="13"/>
      <c r="M163" s="13"/>
      <c r="N163" s="13"/>
      <c r="O163" s="13"/>
      <c r="P163" s="181"/>
      <c r="Q163" s="181"/>
      <c r="R163" s="181"/>
      <c r="S163" s="188"/>
      <c r="T163" s="189"/>
      <c r="U163" s="190"/>
      <c r="V163" s="191"/>
      <c r="W163" s="192"/>
      <c r="X163" s="192"/>
      <c r="Y163" s="192"/>
      <c r="Z163" s="192"/>
      <c r="AA163" s="187"/>
      <c r="AB163" s="187"/>
    </row>
    <row r="164" spans="1:28" ht="22.5" customHeight="1">
      <c r="A164" s="13"/>
      <c r="B164" s="13"/>
      <c r="C164" s="13"/>
      <c r="D164" s="13"/>
      <c r="E164" s="13"/>
      <c r="F164" s="13"/>
      <c r="G164" s="13"/>
      <c r="H164" s="13"/>
      <c r="I164" s="13"/>
      <c r="J164" s="13"/>
      <c r="K164" s="13"/>
      <c r="L164" s="13"/>
      <c r="M164" s="13"/>
      <c r="N164" s="13"/>
      <c r="O164" s="13"/>
      <c r="P164" s="181"/>
      <c r="Q164" s="181"/>
      <c r="R164" s="181"/>
      <c r="S164" s="188"/>
      <c r="T164" s="189"/>
      <c r="U164" s="190"/>
      <c r="V164" s="191"/>
      <c r="W164" s="192"/>
      <c r="X164" s="192"/>
      <c r="Y164" s="192"/>
      <c r="Z164" s="192"/>
      <c r="AA164" s="187"/>
      <c r="AB164" s="187"/>
    </row>
    <row r="165" spans="1:28" ht="22.5" customHeight="1">
      <c r="A165" s="13"/>
      <c r="B165" s="13"/>
      <c r="C165" s="13"/>
      <c r="D165" s="13"/>
      <c r="E165" s="13"/>
      <c r="F165" s="13"/>
      <c r="G165" s="13"/>
      <c r="H165" s="13"/>
      <c r="I165" s="13"/>
      <c r="J165" s="13"/>
      <c r="K165" s="13"/>
      <c r="L165" s="13"/>
      <c r="M165" s="13"/>
      <c r="N165" s="13"/>
      <c r="O165" s="13"/>
      <c r="P165" s="181"/>
      <c r="Q165" s="181"/>
      <c r="R165" s="181"/>
      <c r="S165" s="188"/>
      <c r="T165" s="189"/>
      <c r="U165" s="190"/>
      <c r="V165" s="191"/>
      <c r="W165" s="192"/>
      <c r="X165" s="192"/>
      <c r="Y165" s="192"/>
      <c r="Z165" s="192"/>
      <c r="AA165" s="187"/>
      <c r="AB165" s="187"/>
    </row>
    <row r="166" spans="1:28" ht="22.5" customHeight="1">
      <c r="A166" s="13"/>
      <c r="B166" s="13"/>
      <c r="C166" s="13"/>
      <c r="D166" s="13"/>
      <c r="E166" s="13"/>
      <c r="F166" s="13"/>
      <c r="G166" s="13"/>
      <c r="H166" s="13"/>
      <c r="I166" s="13"/>
      <c r="J166" s="13"/>
      <c r="K166" s="13"/>
      <c r="L166" s="13"/>
      <c r="M166" s="13"/>
      <c r="N166" s="13"/>
      <c r="O166" s="13"/>
      <c r="P166" s="181"/>
      <c r="Q166" s="181"/>
      <c r="R166" s="181"/>
      <c r="S166" s="188"/>
      <c r="T166" s="189"/>
      <c r="U166" s="190"/>
      <c r="V166" s="191"/>
      <c r="W166" s="192"/>
      <c r="X166" s="192"/>
      <c r="Y166" s="192"/>
      <c r="Z166" s="192"/>
      <c r="AA166" s="187"/>
      <c r="AB166" s="187"/>
    </row>
    <row r="167" spans="1:28" ht="22.5" customHeight="1">
      <c r="A167" s="13"/>
      <c r="B167" s="13"/>
      <c r="C167" s="13"/>
      <c r="D167" s="13"/>
      <c r="E167" s="13"/>
      <c r="F167" s="13"/>
      <c r="G167" s="13"/>
      <c r="H167" s="13"/>
      <c r="I167" s="13"/>
      <c r="J167" s="13"/>
      <c r="K167" s="13"/>
      <c r="L167" s="13"/>
      <c r="M167" s="13"/>
      <c r="N167" s="13"/>
      <c r="O167" s="13"/>
      <c r="P167" s="181"/>
      <c r="Q167" s="181"/>
      <c r="R167" s="181"/>
      <c r="S167" s="188"/>
      <c r="T167" s="189"/>
      <c r="U167" s="190"/>
      <c r="V167" s="191"/>
      <c r="W167" s="192"/>
      <c r="X167" s="192"/>
      <c r="Y167" s="192"/>
      <c r="Z167" s="192"/>
      <c r="AA167" s="187"/>
      <c r="AB167" s="187"/>
    </row>
    <row r="168" spans="1:28" ht="22.5" customHeight="1">
      <c r="A168" s="13"/>
      <c r="B168" s="13"/>
      <c r="C168" s="13"/>
      <c r="D168" s="13"/>
      <c r="E168" s="13"/>
      <c r="F168" s="13"/>
      <c r="G168" s="13"/>
      <c r="H168" s="13"/>
      <c r="I168" s="13"/>
      <c r="J168" s="13"/>
      <c r="K168" s="13"/>
      <c r="L168" s="13"/>
      <c r="M168" s="13"/>
      <c r="N168" s="13"/>
      <c r="O168" s="13"/>
      <c r="P168" s="181"/>
      <c r="Q168" s="181"/>
      <c r="R168" s="181"/>
      <c r="S168" s="188"/>
      <c r="T168" s="189"/>
      <c r="U168" s="190"/>
      <c r="V168" s="191"/>
      <c r="W168" s="192"/>
      <c r="X168" s="192"/>
      <c r="Y168" s="192"/>
      <c r="Z168" s="192"/>
      <c r="AA168" s="187"/>
      <c r="AB168" s="187"/>
    </row>
    <row r="169" spans="1:28" ht="22.5" customHeight="1">
      <c r="A169" s="13"/>
      <c r="B169" s="13"/>
      <c r="C169" s="13"/>
      <c r="D169" s="13"/>
      <c r="E169" s="13"/>
      <c r="F169" s="13"/>
      <c r="G169" s="13"/>
      <c r="H169" s="13"/>
      <c r="I169" s="13"/>
      <c r="J169" s="13"/>
      <c r="K169" s="13"/>
      <c r="L169" s="13"/>
      <c r="M169" s="13"/>
      <c r="N169" s="13"/>
      <c r="O169" s="13"/>
      <c r="P169" s="181"/>
      <c r="Q169" s="181"/>
      <c r="R169" s="181"/>
      <c r="S169" s="188"/>
      <c r="T169" s="189"/>
      <c r="U169" s="190"/>
      <c r="V169" s="191"/>
      <c r="W169" s="192"/>
      <c r="X169" s="192"/>
      <c r="Y169" s="192"/>
      <c r="Z169" s="192"/>
      <c r="AA169" s="187"/>
      <c r="AB169" s="187"/>
    </row>
    <row r="170" spans="1:28" ht="22.5" customHeight="1">
      <c r="A170" s="13"/>
      <c r="B170" s="13"/>
      <c r="C170" s="13"/>
      <c r="D170" s="13"/>
      <c r="E170" s="13"/>
      <c r="F170" s="13"/>
      <c r="G170" s="13"/>
      <c r="H170" s="13"/>
      <c r="I170" s="13"/>
      <c r="J170" s="13"/>
      <c r="K170" s="13"/>
      <c r="L170" s="13"/>
      <c r="M170" s="13"/>
      <c r="N170" s="13"/>
      <c r="O170" s="13"/>
      <c r="P170" s="181"/>
      <c r="Q170" s="181"/>
      <c r="R170" s="181"/>
      <c r="S170" s="188"/>
      <c r="T170" s="189"/>
      <c r="U170" s="190"/>
      <c r="V170" s="191"/>
      <c r="W170" s="192"/>
      <c r="X170" s="192"/>
      <c r="Y170" s="192"/>
      <c r="Z170" s="192"/>
      <c r="AA170" s="187"/>
      <c r="AB170" s="187"/>
    </row>
    <row r="171" spans="1:28" ht="22.5" customHeight="1">
      <c r="A171" s="13"/>
      <c r="B171" s="13"/>
      <c r="C171" s="13"/>
      <c r="D171" s="13"/>
      <c r="E171" s="13"/>
      <c r="F171" s="13"/>
      <c r="G171" s="13"/>
      <c r="H171" s="13"/>
      <c r="I171" s="13"/>
      <c r="J171" s="13"/>
      <c r="K171" s="13"/>
      <c r="L171" s="13"/>
      <c r="M171" s="13"/>
      <c r="N171" s="13"/>
      <c r="O171" s="13"/>
      <c r="P171" s="181"/>
      <c r="Q171" s="181"/>
      <c r="R171" s="181"/>
      <c r="S171" s="188"/>
      <c r="T171" s="189"/>
      <c r="U171" s="190"/>
      <c r="V171" s="191"/>
      <c r="W171" s="192"/>
      <c r="X171" s="192"/>
      <c r="Y171" s="192"/>
      <c r="Z171" s="192"/>
      <c r="AA171" s="187"/>
      <c r="AB171" s="187"/>
    </row>
    <row r="172" spans="1:28" ht="22.5" customHeight="1">
      <c r="A172" s="13"/>
      <c r="B172" s="13"/>
      <c r="C172" s="13"/>
      <c r="D172" s="13"/>
      <c r="E172" s="13"/>
      <c r="F172" s="13"/>
      <c r="G172" s="13"/>
      <c r="H172" s="13"/>
      <c r="I172" s="13"/>
      <c r="J172" s="13"/>
      <c r="K172" s="13"/>
      <c r="L172" s="13"/>
      <c r="M172" s="13"/>
      <c r="N172" s="13"/>
      <c r="O172" s="13"/>
      <c r="P172" s="181"/>
      <c r="Q172" s="181"/>
      <c r="R172" s="181"/>
      <c r="S172" s="188"/>
      <c r="T172" s="189"/>
      <c r="U172" s="190"/>
      <c r="V172" s="191"/>
      <c r="W172" s="192"/>
      <c r="X172" s="192"/>
      <c r="Y172" s="192"/>
      <c r="Z172" s="192"/>
      <c r="AA172" s="187"/>
      <c r="AB172" s="187"/>
    </row>
    <row r="173" spans="1:28" ht="22.5" customHeight="1">
      <c r="A173" s="13"/>
      <c r="B173" s="13"/>
      <c r="C173" s="13"/>
      <c r="D173" s="13"/>
      <c r="E173" s="13"/>
      <c r="F173" s="13"/>
      <c r="G173" s="13"/>
      <c r="H173" s="13"/>
      <c r="I173" s="13"/>
      <c r="J173" s="13"/>
      <c r="K173" s="13"/>
      <c r="L173" s="13"/>
      <c r="M173" s="13"/>
      <c r="N173" s="13"/>
      <c r="O173" s="13"/>
      <c r="P173" s="181"/>
      <c r="Q173" s="181"/>
      <c r="R173" s="181"/>
      <c r="S173" s="188"/>
      <c r="T173" s="189"/>
      <c r="U173" s="190"/>
      <c r="V173" s="191"/>
      <c r="W173" s="192"/>
      <c r="X173" s="192"/>
      <c r="Y173" s="192"/>
      <c r="Z173" s="192"/>
      <c r="AA173" s="187"/>
      <c r="AB173" s="187"/>
    </row>
    <row r="174" spans="1:28" ht="22.5" customHeight="1">
      <c r="A174" s="13"/>
      <c r="B174" s="13"/>
      <c r="C174" s="13"/>
      <c r="D174" s="13"/>
      <c r="E174" s="13"/>
      <c r="F174" s="13"/>
      <c r="G174" s="13"/>
      <c r="H174" s="13"/>
      <c r="I174" s="13"/>
      <c r="J174" s="13"/>
      <c r="K174" s="13"/>
      <c r="L174" s="13"/>
      <c r="M174" s="13"/>
      <c r="N174" s="13"/>
      <c r="O174" s="13"/>
      <c r="P174" s="181"/>
      <c r="Q174" s="181"/>
      <c r="R174" s="181"/>
      <c r="S174" s="188"/>
      <c r="T174" s="189"/>
      <c r="U174" s="190"/>
      <c r="V174" s="191"/>
      <c r="W174" s="192"/>
      <c r="X174" s="192"/>
      <c r="Y174" s="192"/>
      <c r="Z174" s="192"/>
      <c r="AA174" s="187"/>
      <c r="AB174" s="187"/>
    </row>
    <row r="175" spans="1:28" ht="22.5" customHeight="1">
      <c r="A175" s="13"/>
      <c r="B175" s="13"/>
      <c r="C175" s="13"/>
      <c r="D175" s="13"/>
      <c r="E175" s="13"/>
      <c r="F175" s="13"/>
      <c r="G175" s="13"/>
      <c r="H175" s="13"/>
      <c r="I175" s="13"/>
      <c r="J175" s="13"/>
      <c r="K175" s="13"/>
      <c r="L175" s="13"/>
      <c r="M175" s="13"/>
      <c r="N175" s="13"/>
      <c r="O175" s="13"/>
      <c r="P175" s="181"/>
      <c r="Q175" s="181"/>
      <c r="R175" s="181"/>
      <c r="S175" s="188"/>
      <c r="T175" s="189"/>
      <c r="U175" s="190"/>
      <c r="V175" s="191"/>
      <c r="W175" s="192"/>
      <c r="X175" s="192"/>
      <c r="Y175" s="192"/>
      <c r="Z175" s="192"/>
      <c r="AA175" s="187"/>
      <c r="AB175" s="187"/>
    </row>
    <row r="176" spans="1:28" ht="22.5" customHeight="1">
      <c r="A176" s="13"/>
      <c r="B176" s="13"/>
      <c r="C176" s="13"/>
      <c r="D176" s="13"/>
      <c r="E176" s="13"/>
      <c r="F176" s="13"/>
      <c r="G176" s="13"/>
      <c r="H176" s="13"/>
      <c r="I176" s="13"/>
      <c r="J176" s="13"/>
      <c r="K176" s="13"/>
      <c r="L176" s="13"/>
      <c r="M176" s="13"/>
      <c r="N176" s="13"/>
      <c r="O176" s="13"/>
      <c r="P176" s="181"/>
      <c r="Q176" s="181"/>
      <c r="R176" s="181"/>
      <c r="S176" s="188"/>
      <c r="T176" s="189"/>
      <c r="U176" s="190"/>
      <c r="V176" s="191"/>
      <c r="W176" s="192"/>
      <c r="X176" s="192"/>
      <c r="Y176" s="192"/>
      <c r="Z176" s="192"/>
      <c r="AA176" s="187"/>
      <c r="AB176" s="187"/>
    </row>
    <row r="177" spans="1:28" ht="22.5" customHeight="1">
      <c r="A177" s="13"/>
      <c r="B177" s="13"/>
      <c r="C177" s="13"/>
      <c r="D177" s="13"/>
      <c r="E177" s="13"/>
      <c r="F177" s="13"/>
      <c r="G177" s="13"/>
      <c r="H177" s="13"/>
      <c r="I177" s="13"/>
      <c r="J177" s="13"/>
      <c r="K177" s="13"/>
      <c r="L177" s="13"/>
      <c r="M177" s="13"/>
      <c r="N177" s="13"/>
      <c r="O177" s="13"/>
      <c r="P177" s="181"/>
      <c r="Q177" s="181"/>
      <c r="R177" s="181"/>
      <c r="S177" s="188"/>
      <c r="T177" s="189"/>
      <c r="U177" s="190"/>
      <c r="V177" s="191"/>
      <c r="W177" s="192"/>
      <c r="X177" s="192"/>
      <c r="Y177" s="192"/>
      <c r="Z177" s="192"/>
      <c r="AA177" s="187"/>
      <c r="AB177" s="187"/>
    </row>
    <row r="178" spans="1:28" ht="22.5" customHeight="1">
      <c r="A178" s="13"/>
      <c r="B178" s="13"/>
      <c r="C178" s="13"/>
      <c r="D178" s="13"/>
      <c r="E178" s="13"/>
      <c r="F178" s="13"/>
      <c r="G178" s="13"/>
      <c r="H178" s="13"/>
      <c r="I178" s="13"/>
      <c r="J178" s="13"/>
      <c r="K178" s="13"/>
      <c r="L178" s="13"/>
      <c r="M178" s="13"/>
      <c r="N178" s="13"/>
      <c r="O178" s="13"/>
      <c r="P178" s="181"/>
      <c r="Q178" s="181"/>
      <c r="R178" s="181"/>
      <c r="S178" s="188"/>
      <c r="T178" s="189"/>
      <c r="U178" s="190"/>
      <c r="V178" s="191"/>
      <c r="W178" s="192"/>
      <c r="X178" s="192"/>
      <c r="Y178" s="192"/>
      <c r="Z178" s="192"/>
      <c r="AA178" s="187"/>
      <c r="AB178" s="187"/>
    </row>
    <row r="179" spans="1:28" ht="22.5" customHeight="1">
      <c r="A179" s="13"/>
      <c r="B179" s="13"/>
      <c r="C179" s="13"/>
      <c r="D179" s="13"/>
      <c r="E179" s="13"/>
      <c r="F179" s="13"/>
      <c r="G179" s="13"/>
      <c r="H179" s="13"/>
      <c r="I179" s="13"/>
      <c r="J179" s="13"/>
      <c r="K179" s="13"/>
      <c r="L179" s="13"/>
      <c r="M179" s="13"/>
      <c r="N179" s="13"/>
      <c r="O179" s="13"/>
      <c r="P179" s="181"/>
      <c r="Q179" s="181"/>
      <c r="R179" s="181"/>
      <c r="S179" s="188"/>
      <c r="T179" s="189"/>
      <c r="U179" s="190"/>
      <c r="V179" s="191"/>
      <c r="W179" s="192"/>
      <c r="X179" s="192"/>
      <c r="Y179" s="192"/>
      <c r="Z179" s="192"/>
      <c r="AA179" s="187"/>
      <c r="AB179" s="187"/>
    </row>
    <row r="180" spans="1:28" ht="22.5" customHeight="1">
      <c r="A180" s="13"/>
      <c r="B180" s="13"/>
      <c r="C180" s="13"/>
      <c r="D180" s="13"/>
      <c r="E180" s="13"/>
      <c r="F180" s="13"/>
      <c r="G180" s="13"/>
      <c r="H180" s="13"/>
      <c r="I180" s="13"/>
      <c r="J180" s="13"/>
      <c r="K180" s="13"/>
      <c r="L180" s="13"/>
      <c r="M180" s="13"/>
      <c r="N180" s="13"/>
      <c r="O180" s="13"/>
      <c r="P180" s="181"/>
      <c r="Q180" s="181"/>
      <c r="R180" s="181"/>
      <c r="S180" s="188"/>
      <c r="T180" s="189"/>
      <c r="U180" s="190"/>
      <c r="V180" s="191"/>
      <c r="W180" s="192"/>
      <c r="X180" s="192"/>
      <c r="Y180" s="192"/>
      <c r="Z180" s="192"/>
      <c r="AA180" s="187"/>
      <c r="AB180" s="187"/>
    </row>
    <row r="181" spans="1:28" ht="22.5" customHeight="1">
      <c r="A181" s="13"/>
      <c r="B181" s="13"/>
      <c r="C181" s="13"/>
      <c r="D181" s="13"/>
      <c r="E181" s="13"/>
      <c r="F181" s="13"/>
      <c r="G181" s="13"/>
      <c r="H181" s="13"/>
      <c r="I181" s="13"/>
      <c r="J181" s="13"/>
      <c r="K181" s="13"/>
      <c r="L181" s="13"/>
      <c r="M181" s="13"/>
      <c r="N181" s="13"/>
      <c r="O181" s="13"/>
      <c r="P181" s="181"/>
      <c r="Q181" s="181"/>
      <c r="R181" s="181"/>
      <c r="S181" s="188"/>
      <c r="T181" s="189"/>
      <c r="U181" s="190"/>
      <c r="V181" s="191"/>
      <c r="W181" s="192"/>
      <c r="X181" s="192"/>
      <c r="Y181" s="192"/>
      <c r="Z181" s="192"/>
      <c r="AA181" s="187"/>
      <c r="AB181" s="187"/>
    </row>
    <row r="182" spans="1:28" ht="22.5" customHeight="1">
      <c r="A182" s="13"/>
      <c r="B182" s="13"/>
      <c r="C182" s="13"/>
      <c r="D182" s="13"/>
      <c r="E182" s="13"/>
      <c r="F182" s="13"/>
      <c r="G182" s="13"/>
      <c r="H182" s="13"/>
      <c r="I182" s="13"/>
      <c r="J182" s="13"/>
      <c r="K182" s="13"/>
      <c r="L182" s="13"/>
      <c r="M182" s="13"/>
      <c r="N182" s="13"/>
      <c r="O182" s="13"/>
      <c r="P182" s="181"/>
      <c r="Q182" s="181"/>
      <c r="R182" s="181"/>
      <c r="S182" s="188"/>
      <c r="T182" s="189"/>
      <c r="U182" s="190"/>
      <c r="V182" s="191"/>
      <c r="W182" s="192"/>
      <c r="X182" s="192"/>
      <c r="Y182" s="192"/>
      <c r="Z182" s="192"/>
      <c r="AA182" s="187"/>
      <c r="AB182" s="187"/>
    </row>
    <row r="183" spans="1:28" ht="22.5" customHeight="1">
      <c r="A183" s="13"/>
      <c r="B183" s="13"/>
      <c r="C183" s="13"/>
      <c r="D183" s="13"/>
      <c r="E183" s="13"/>
      <c r="F183" s="13"/>
      <c r="G183" s="13"/>
      <c r="H183" s="13"/>
      <c r="I183" s="13"/>
      <c r="J183" s="13"/>
      <c r="K183" s="13"/>
      <c r="L183" s="13"/>
      <c r="M183" s="13"/>
      <c r="N183" s="13"/>
      <c r="O183" s="13"/>
      <c r="P183" s="181"/>
      <c r="Q183" s="181"/>
      <c r="R183" s="181"/>
      <c r="S183" s="188"/>
      <c r="T183" s="189"/>
      <c r="U183" s="190"/>
      <c r="V183" s="191"/>
      <c r="W183" s="192"/>
      <c r="X183" s="192"/>
      <c r="Y183" s="192"/>
      <c r="Z183" s="192"/>
      <c r="AA183" s="187"/>
      <c r="AB183" s="187"/>
    </row>
    <row r="184" spans="1:28" ht="22.5" customHeight="1">
      <c r="A184" s="13"/>
      <c r="B184" s="13"/>
      <c r="C184" s="13"/>
      <c r="D184" s="13"/>
      <c r="E184" s="13"/>
      <c r="F184" s="13"/>
      <c r="G184" s="13"/>
      <c r="H184" s="13"/>
      <c r="I184" s="13"/>
      <c r="J184" s="13"/>
      <c r="K184" s="13"/>
      <c r="L184" s="13"/>
      <c r="M184" s="13"/>
      <c r="N184" s="13"/>
      <c r="O184" s="13"/>
      <c r="P184" s="181"/>
      <c r="Q184" s="181"/>
      <c r="R184" s="181"/>
      <c r="S184" s="188"/>
      <c r="T184" s="189"/>
      <c r="U184" s="190"/>
      <c r="V184" s="191"/>
      <c r="W184" s="192"/>
      <c r="X184" s="192"/>
      <c r="Y184" s="192"/>
      <c r="Z184" s="192"/>
      <c r="AA184" s="187"/>
      <c r="AB184" s="187"/>
    </row>
    <row r="185" spans="1:28" ht="22.5" customHeight="1">
      <c r="A185" s="13"/>
      <c r="B185" s="13"/>
      <c r="C185" s="13"/>
      <c r="D185" s="13"/>
      <c r="E185" s="13"/>
      <c r="F185" s="13"/>
      <c r="G185" s="13"/>
      <c r="H185" s="13"/>
      <c r="I185" s="13"/>
      <c r="J185" s="13"/>
      <c r="K185" s="13"/>
      <c r="L185" s="13"/>
      <c r="M185" s="13"/>
      <c r="N185" s="13"/>
      <c r="O185" s="13"/>
      <c r="P185" s="181"/>
      <c r="Q185" s="181"/>
      <c r="R185" s="181"/>
      <c r="S185" s="188"/>
      <c r="T185" s="189"/>
      <c r="U185" s="190"/>
      <c r="V185" s="191"/>
      <c r="W185" s="192"/>
      <c r="X185" s="192"/>
      <c r="Y185" s="192"/>
      <c r="Z185" s="192"/>
      <c r="AA185" s="187"/>
      <c r="AB185" s="187"/>
    </row>
    <row r="186" spans="1:28" ht="22.5" customHeight="1">
      <c r="A186" s="13"/>
      <c r="B186" s="13"/>
      <c r="C186" s="13"/>
      <c r="D186" s="13"/>
      <c r="E186" s="13"/>
      <c r="F186" s="13"/>
      <c r="G186" s="13"/>
      <c r="H186" s="13"/>
      <c r="I186" s="13"/>
      <c r="J186" s="13"/>
      <c r="K186" s="13"/>
      <c r="L186" s="13"/>
      <c r="M186" s="13"/>
      <c r="N186" s="13"/>
      <c r="O186" s="13"/>
      <c r="P186" s="181"/>
      <c r="Q186" s="181"/>
      <c r="R186" s="181"/>
      <c r="S186" s="188"/>
      <c r="T186" s="189"/>
      <c r="U186" s="190"/>
      <c r="V186" s="191"/>
      <c r="W186" s="192"/>
      <c r="X186" s="192"/>
      <c r="Y186" s="192"/>
      <c r="Z186" s="192"/>
      <c r="AA186" s="187"/>
      <c r="AB186" s="187"/>
    </row>
    <row r="187" spans="1:28" ht="22.5" customHeight="1">
      <c r="A187" s="13"/>
      <c r="B187" s="13"/>
      <c r="C187" s="13"/>
      <c r="D187" s="13"/>
      <c r="E187" s="13"/>
      <c r="F187" s="13"/>
      <c r="G187" s="13"/>
      <c r="H187" s="13"/>
      <c r="I187" s="13"/>
      <c r="J187" s="13"/>
      <c r="K187" s="13"/>
      <c r="L187" s="13"/>
      <c r="M187" s="13"/>
      <c r="N187" s="13"/>
      <c r="O187" s="13"/>
      <c r="P187" s="181"/>
      <c r="Q187" s="181"/>
      <c r="R187" s="181"/>
      <c r="S187" s="188"/>
      <c r="T187" s="189"/>
      <c r="U187" s="190"/>
      <c r="V187" s="191"/>
      <c r="W187" s="192"/>
      <c r="X187" s="192"/>
      <c r="Y187" s="192"/>
      <c r="Z187" s="192"/>
      <c r="AA187" s="187"/>
      <c r="AB187" s="187"/>
    </row>
    <row r="188" spans="1:28" ht="22.5" customHeight="1">
      <c r="A188" s="13"/>
      <c r="B188" s="13"/>
      <c r="C188" s="13"/>
      <c r="D188" s="13"/>
      <c r="E188" s="13"/>
      <c r="F188" s="13"/>
      <c r="G188" s="13"/>
      <c r="H188" s="13"/>
      <c r="I188" s="13"/>
      <c r="J188" s="13"/>
      <c r="K188" s="13"/>
      <c r="L188" s="13"/>
      <c r="M188" s="13"/>
      <c r="N188" s="13"/>
      <c r="O188" s="13"/>
      <c r="P188" s="181"/>
      <c r="Q188" s="181"/>
      <c r="R188" s="181"/>
      <c r="S188" s="188"/>
      <c r="T188" s="189"/>
      <c r="U188" s="190"/>
      <c r="V188" s="191"/>
      <c r="W188" s="192"/>
      <c r="X188" s="192"/>
      <c r="Y188" s="192"/>
      <c r="Z188" s="192"/>
      <c r="AA188" s="187"/>
      <c r="AB188" s="187"/>
    </row>
    <row r="189" spans="1:28" ht="22.5" customHeight="1">
      <c r="A189" s="13"/>
      <c r="B189" s="13"/>
      <c r="C189" s="13"/>
      <c r="D189" s="13"/>
      <c r="E189" s="13"/>
      <c r="F189" s="13"/>
      <c r="G189" s="13"/>
      <c r="H189" s="13"/>
      <c r="I189" s="13"/>
      <c r="J189" s="13"/>
      <c r="K189" s="13"/>
      <c r="L189" s="13"/>
      <c r="M189" s="13"/>
      <c r="N189" s="13"/>
      <c r="O189" s="13"/>
      <c r="P189" s="181"/>
      <c r="Q189" s="181"/>
      <c r="R189" s="181"/>
      <c r="S189" s="188"/>
      <c r="T189" s="189"/>
      <c r="U189" s="190"/>
      <c r="V189" s="191"/>
      <c r="W189" s="192"/>
      <c r="X189" s="192"/>
      <c r="Y189" s="192"/>
      <c r="Z189" s="192"/>
      <c r="AA189" s="187"/>
      <c r="AB189" s="187"/>
    </row>
    <row r="190" spans="1:28" ht="22.5" customHeight="1">
      <c r="A190" s="13"/>
      <c r="B190" s="13"/>
      <c r="C190" s="13"/>
      <c r="D190" s="13"/>
      <c r="E190" s="13"/>
      <c r="F190" s="13"/>
      <c r="G190" s="13"/>
      <c r="H190" s="13"/>
      <c r="I190" s="13"/>
      <c r="J190" s="13"/>
      <c r="K190" s="13"/>
      <c r="L190" s="13"/>
      <c r="M190" s="13"/>
      <c r="N190" s="13"/>
      <c r="O190" s="13"/>
      <c r="P190" s="181"/>
      <c r="Q190" s="181"/>
      <c r="R190" s="181"/>
      <c r="S190" s="188"/>
      <c r="T190" s="189"/>
      <c r="U190" s="190"/>
      <c r="V190" s="191"/>
      <c r="W190" s="192"/>
      <c r="X190" s="192"/>
      <c r="Y190" s="192"/>
      <c r="Z190" s="192"/>
      <c r="AA190" s="187"/>
      <c r="AB190" s="187"/>
    </row>
    <row r="191" spans="1:28" ht="22.5" customHeight="1">
      <c r="A191" s="13"/>
      <c r="B191" s="13"/>
      <c r="C191" s="13"/>
      <c r="D191" s="13"/>
      <c r="E191" s="13"/>
      <c r="F191" s="13"/>
      <c r="G191" s="13"/>
      <c r="H191" s="13"/>
      <c r="I191" s="13"/>
      <c r="J191" s="13"/>
      <c r="K191" s="13"/>
      <c r="L191" s="13"/>
      <c r="M191" s="13"/>
      <c r="N191" s="13"/>
      <c r="O191" s="13"/>
      <c r="P191" s="181"/>
      <c r="Q191" s="181"/>
      <c r="R191" s="181"/>
      <c r="S191" s="188"/>
      <c r="T191" s="189"/>
      <c r="U191" s="190"/>
      <c r="V191" s="191"/>
      <c r="W191" s="192"/>
      <c r="X191" s="192"/>
      <c r="Y191" s="192"/>
      <c r="Z191" s="192"/>
      <c r="AA191" s="187"/>
      <c r="AB191" s="187"/>
    </row>
    <row r="192" spans="1:28" ht="22.5" customHeight="1">
      <c r="A192" s="13"/>
      <c r="B192" s="13"/>
      <c r="C192" s="13"/>
      <c r="D192" s="13"/>
      <c r="E192" s="13"/>
      <c r="F192" s="13"/>
      <c r="G192" s="13"/>
      <c r="H192" s="13"/>
      <c r="I192" s="13"/>
      <c r="J192" s="13"/>
      <c r="K192" s="13"/>
      <c r="L192" s="13"/>
      <c r="M192" s="13"/>
      <c r="N192" s="13"/>
      <c r="O192" s="13"/>
      <c r="P192" s="181"/>
      <c r="Q192" s="181"/>
      <c r="R192" s="181"/>
      <c r="S192" s="188"/>
      <c r="T192" s="189"/>
      <c r="U192" s="190"/>
      <c r="V192" s="191"/>
      <c r="W192" s="192"/>
      <c r="X192" s="192"/>
      <c r="Y192" s="192"/>
      <c r="Z192" s="192"/>
      <c r="AA192" s="187"/>
      <c r="AB192" s="187"/>
    </row>
    <row r="193" spans="1:28" ht="22.5" customHeight="1">
      <c r="A193" s="13"/>
      <c r="B193" s="13"/>
      <c r="C193" s="13"/>
      <c r="D193" s="13"/>
      <c r="E193" s="13"/>
      <c r="F193" s="13"/>
      <c r="G193" s="13"/>
      <c r="H193" s="13"/>
      <c r="I193" s="13"/>
      <c r="J193" s="13"/>
      <c r="K193" s="13"/>
      <c r="L193" s="13"/>
      <c r="M193" s="13"/>
      <c r="N193" s="13"/>
      <c r="O193" s="13"/>
      <c r="P193" s="181"/>
      <c r="Q193" s="181"/>
      <c r="R193" s="181"/>
      <c r="S193" s="188"/>
      <c r="T193" s="189"/>
      <c r="U193" s="190"/>
      <c r="V193" s="191"/>
      <c r="W193" s="192"/>
      <c r="X193" s="192"/>
      <c r="Y193" s="192"/>
      <c r="Z193" s="192"/>
      <c r="AA193" s="187"/>
      <c r="AB193" s="187"/>
    </row>
    <row r="194" spans="1:28" ht="22.5" customHeight="1">
      <c r="A194" s="13"/>
      <c r="B194" s="13"/>
      <c r="C194" s="13"/>
      <c r="D194" s="13"/>
      <c r="E194" s="13"/>
      <c r="F194" s="13"/>
      <c r="G194" s="13"/>
      <c r="H194" s="13"/>
      <c r="I194" s="13"/>
      <c r="J194" s="13"/>
      <c r="K194" s="13"/>
      <c r="L194" s="13"/>
      <c r="M194" s="13"/>
      <c r="N194" s="13"/>
      <c r="O194" s="13"/>
      <c r="P194" s="181"/>
      <c r="Q194" s="181"/>
      <c r="R194" s="181"/>
      <c r="S194" s="188"/>
      <c r="T194" s="189"/>
      <c r="U194" s="190"/>
      <c r="V194" s="191"/>
      <c r="W194" s="192"/>
      <c r="X194" s="192"/>
      <c r="Y194" s="192"/>
      <c r="Z194" s="192"/>
      <c r="AA194" s="187"/>
      <c r="AB194" s="187"/>
    </row>
    <row r="195" spans="1:28" ht="22.5" customHeight="1">
      <c r="A195" s="13"/>
      <c r="B195" s="13"/>
      <c r="C195" s="13"/>
      <c r="D195" s="13"/>
      <c r="E195" s="13"/>
      <c r="F195" s="13"/>
      <c r="G195" s="13"/>
      <c r="H195" s="13"/>
      <c r="I195" s="13"/>
      <c r="J195" s="13"/>
      <c r="K195" s="13"/>
      <c r="L195" s="13"/>
      <c r="M195" s="13"/>
      <c r="N195" s="13"/>
      <c r="O195" s="13"/>
      <c r="P195" s="181"/>
      <c r="Q195" s="181"/>
      <c r="R195" s="181"/>
      <c r="S195" s="188"/>
      <c r="T195" s="189"/>
      <c r="U195" s="190"/>
      <c r="V195" s="191"/>
      <c r="W195" s="192"/>
      <c r="X195" s="192"/>
      <c r="Y195" s="192"/>
      <c r="Z195" s="192"/>
      <c r="AA195" s="187"/>
      <c r="AB195" s="187"/>
    </row>
    <row r="196" spans="1:28" ht="22.5" customHeight="1">
      <c r="A196" s="13"/>
      <c r="B196" s="13"/>
      <c r="C196" s="13"/>
      <c r="D196" s="13"/>
      <c r="E196" s="13"/>
      <c r="F196" s="13"/>
      <c r="G196" s="13"/>
      <c r="H196" s="13"/>
      <c r="I196" s="13"/>
      <c r="J196" s="13"/>
      <c r="K196" s="13"/>
      <c r="L196" s="13"/>
      <c r="M196" s="13"/>
      <c r="N196" s="13"/>
      <c r="O196" s="13"/>
      <c r="P196" s="181"/>
      <c r="Q196" s="181"/>
      <c r="R196" s="181"/>
      <c r="S196" s="188"/>
      <c r="T196" s="189"/>
      <c r="U196" s="190"/>
      <c r="V196" s="191"/>
      <c r="W196" s="192"/>
      <c r="X196" s="192"/>
      <c r="Y196" s="192"/>
      <c r="Z196" s="192"/>
      <c r="AA196" s="187"/>
      <c r="AB196" s="187"/>
    </row>
    <row r="197" spans="1:28" ht="22.5" customHeight="1">
      <c r="A197" s="13"/>
      <c r="B197" s="13"/>
      <c r="C197" s="13"/>
      <c r="D197" s="13"/>
      <c r="E197" s="13"/>
      <c r="F197" s="13"/>
      <c r="G197" s="13"/>
      <c r="H197" s="13"/>
      <c r="I197" s="13"/>
      <c r="J197" s="13"/>
      <c r="K197" s="13"/>
      <c r="L197" s="13"/>
      <c r="M197" s="13"/>
      <c r="N197" s="13"/>
      <c r="O197" s="13"/>
      <c r="P197" s="181"/>
      <c r="Q197" s="181"/>
      <c r="R197" s="181"/>
      <c r="S197" s="188"/>
      <c r="T197" s="189"/>
      <c r="U197" s="190"/>
      <c r="V197" s="191"/>
      <c r="W197" s="192"/>
      <c r="X197" s="192"/>
      <c r="Y197" s="192"/>
      <c r="Z197" s="192"/>
      <c r="AA197" s="187"/>
      <c r="AB197" s="187"/>
    </row>
    <row r="198" spans="1:28" ht="22.5" customHeight="1">
      <c r="A198" s="13"/>
      <c r="B198" s="13"/>
      <c r="C198" s="13"/>
      <c r="D198" s="13"/>
      <c r="E198" s="13"/>
      <c r="F198" s="13"/>
      <c r="G198" s="13"/>
      <c r="H198" s="13"/>
      <c r="I198" s="13"/>
      <c r="J198" s="13"/>
      <c r="K198" s="13"/>
      <c r="L198" s="13"/>
      <c r="M198" s="13"/>
      <c r="N198" s="13"/>
      <c r="O198" s="13"/>
      <c r="P198" s="181"/>
      <c r="Q198" s="181"/>
      <c r="R198" s="181"/>
      <c r="S198" s="188"/>
      <c r="T198" s="189"/>
      <c r="U198" s="190"/>
      <c r="V198" s="191"/>
      <c r="W198" s="192"/>
      <c r="X198" s="192"/>
      <c r="Y198" s="192"/>
      <c r="Z198" s="192"/>
      <c r="AA198" s="187"/>
      <c r="AB198" s="187"/>
    </row>
    <row r="199" spans="1:28" ht="22.5" customHeight="1">
      <c r="A199" s="13"/>
      <c r="B199" s="13"/>
      <c r="C199" s="13"/>
      <c r="D199" s="13"/>
      <c r="E199" s="13"/>
      <c r="F199" s="13"/>
      <c r="G199" s="13"/>
      <c r="H199" s="13"/>
      <c r="I199" s="13"/>
      <c r="J199" s="13"/>
      <c r="K199" s="13"/>
      <c r="L199" s="13"/>
      <c r="M199" s="13"/>
      <c r="N199" s="13"/>
      <c r="O199" s="13"/>
      <c r="P199" s="181"/>
      <c r="Q199" s="181"/>
      <c r="R199" s="181"/>
      <c r="S199" s="188"/>
      <c r="T199" s="189"/>
      <c r="U199" s="190"/>
      <c r="V199" s="191"/>
      <c r="W199" s="192"/>
      <c r="X199" s="192"/>
      <c r="Y199" s="192"/>
      <c r="Z199" s="192"/>
      <c r="AA199" s="187"/>
      <c r="AB199" s="187"/>
    </row>
    <row r="200" spans="1:28" ht="22.5" customHeight="1">
      <c r="A200" s="13"/>
      <c r="B200" s="13"/>
      <c r="C200" s="13"/>
      <c r="D200" s="13"/>
      <c r="E200" s="13"/>
      <c r="F200" s="13"/>
      <c r="G200" s="13"/>
      <c r="H200" s="13"/>
      <c r="I200" s="13"/>
      <c r="J200" s="13"/>
      <c r="K200" s="13"/>
      <c r="L200" s="13"/>
      <c r="M200" s="13"/>
      <c r="N200" s="13"/>
      <c r="O200" s="13"/>
      <c r="P200" s="181"/>
      <c r="Q200" s="181"/>
      <c r="R200" s="181"/>
      <c r="S200" s="188"/>
      <c r="T200" s="189"/>
      <c r="U200" s="190"/>
      <c r="V200" s="191"/>
      <c r="W200" s="192"/>
      <c r="X200" s="192"/>
      <c r="Y200" s="192"/>
      <c r="Z200" s="192"/>
      <c r="AA200" s="187"/>
      <c r="AB200" s="187"/>
    </row>
    <row r="201" spans="1:28" ht="22.5" customHeight="1">
      <c r="A201" s="13"/>
      <c r="B201" s="13"/>
      <c r="C201" s="13"/>
      <c r="D201" s="13"/>
      <c r="E201" s="13"/>
      <c r="F201" s="13"/>
      <c r="G201" s="13"/>
      <c r="H201" s="13"/>
      <c r="I201" s="13"/>
      <c r="J201" s="13"/>
      <c r="K201" s="13"/>
      <c r="L201" s="13"/>
      <c r="M201" s="13"/>
      <c r="N201" s="13"/>
      <c r="O201" s="13"/>
      <c r="P201" s="181"/>
      <c r="Q201" s="181"/>
      <c r="R201" s="181"/>
      <c r="S201" s="188"/>
      <c r="T201" s="189"/>
      <c r="U201" s="190"/>
      <c r="V201" s="191"/>
      <c r="W201" s="192"/>
      <c r="X201" s="192"/>
      <c r="Y201" s="192"/>
      <c r="Z201" s="192"/>
      <c r="AA201" s="187"/>
      <c r="AB201" s="187"/>
    </row>
    <row r="202" spans="1:28" ht="22.5" customHeight="1">
      <c r="A202" s="13"/>
      <c r="B202" s="13"/>
      <c r="C202" s="13"/>
      <c r="D202" s="13"/>
      <c r="E202" s="13"/>
      <c r="F202" s="13"/>
      <c r="G202" s="13"/>
      <c r="H202" s="13"/>
      <c r="I202" s="13"/>
      <c r="J202" s="13"/>
      <c r="K202" s="13"/>
      <c r="L202" s="13"/>
      <c r="M202" s="13"/>
      <c r="N202" s="13"/>
      <c r="O202" s="13"/>
      <c r="P202" s="181"/>
      <c r="Q202" s="181"/>
      <c r="R202" s="181"/>
      <c r="S202" s="188"/>
      <c r="T202" s="189"/>
      <c r="U202" s="190"/>
      <c r="V202" s="191"/>
      <c r="W202" s="192"/>
      <c r="X202" s="192"/>
      <c r="Y202" s="192"/>
      <c r="Z202" s="192"/>
      <c r="AA202" s="187"/>
      <c r="AB202" s="187"/>
    </row>
    <row r="203" spans="1:28" ht="22.5" customHeight="1">
      <c r="A203" s="13"/>
      <c r="B203" s="13"/>
      <c r="C203" s="13"/>
      <c r="D203" s="13"/>
      <c r="E203" s="13"/>
      <c r="F203" s="13"/>
      <c r="G203" s="13"/>
      <c r="H203" s="13"/>
      <c r="I203" s="13"/>
      <c r="J203" s="13"/>
      <c r="K203" s="13"/>
      <c r="L203" s="13"/>
      <c r="M203" s="13"/>
      <c r="N203" s="13"/>
      <c r="O203" s="13"/>
      <c r="P203" s="181"/>
      <c r="Q203" s="181"/>
      <c r="R203" s="181"/>
      <c r="S203" s="188"/>
      <c r="T203" s="189"/>
      <c r="U203" s="190"/>
      <c r="V203" s="191"/>
      <c r="W203" s="192"/>
      <c r="X203" s="192"/>
      <c r="Y203" s="192"/>
      <c r="Z203" s="192"/>
      <c r="AA203" s="187"/>
      <c r="AB203" s="187"/>
    </row>
    <row r="204" spans="1:28" ht="22.5" customHeight="1">
      <c r="A204" s="13"/>
      <c r="B204" s="13"/>
      <c r="C204" s="13"/>
      <c r="D204" s="13"/>
      <c r="E204" s="13"/>
      <c r="F204" s="13"/>
      <c r="G204" s="13"/>
      <c r="H204" s="13"/>
      <c r="I204" s="13"/>
      <c r="J204" s="13"/>
      <c r="K204" s="13"/>
      <c r="L204" s="13"/>
      <c r="M204" s="13"/>
      <c r="N204" s="13"/>
      <c r="O204" s="13"/>
      <c r="P204" s="181"/>
      <c r="Q204" s="181"/>
      <c r="R204" s="181"/>
      <c r="S204" s="188"/>
      <c r="T204" s="189"/>
      <c r="U204" s="190"/>
      <c r="V204" s="191"/>
      <c r="W204" s="192"/>
      <c r="X204" s="192"/>
      <c r="Y204" s="192"/>
      <c r="Z204" s="192"/>
      <c r="AA204" s="187"/>
      <c r="AB204" s="187"/>
    </row>
    <row r="205" spans="1:28" ht="22.5" customHeight="1">
      <c r="A205" s="13"/>
      <c r="B205" s="13"/>
      <c r="C205" s="13"/>
      <c r="D205" s="13"/>
      <c r="E205" s="13"/>
      <c r="F205" s="13"/>
      <c r="G205" s="13"/>
      <c r="H205" s="13"/>
      <c r="I205" s="13"/>
      <c r="J205" s="13"/>
      <c r="K205" s="13"/>
      <c r="L205" s="13"/>
      <c r="M205" s="13"/>
      <c r="N205" s="13"/>
      <c r="O205" s="13"/>
      <c r="P205" s="181"/>
      <c r="Q205" s="181"/>
      <c r="R205" s="181"/>
      <c r="S205" s="188"/>
      <c r="T205" s="189"/>
      <c r="U205" s="190"/>
      <c r="V205" s="191"/>
      <c r="W205" s="192"/>
      <c r="X205" s="192"/>
      <c r="Y205" s="192"/>
      <c r="Z205" s="192"/>
      <c r="AA205" s="187"/>
      <c r="AB205" s="187"/>
    </row>
    <row r="206" spans="1:28" ht="22.5" customHeight="1">
      <c r="A206" s="13"/>
      <c r="B206" s="13"/>
      <c r="C206" s="13"/>
      <c r="D206" s="13"/>
      <c r="E206" s="13"/>
      <c r="F206" s="13"/>
      <c r="G206" s="13"/>
      <c r="H206" s="13"/>
      <c r="I206" s="13"/>
      <c r="J206" s="13"/>
      <c r="K206" s="13"/>
      <c r="L206" s="13"/>
      <c r="M206" s="13"/>
      <c r="N206" s="13"/>
      <c r="O206" s="13"/>
      <c r="P206" s="181"/>
      <c r="Q206" s="181"/>
      <c r="R206" s="181"/>
      <c r="S206" s="188"/>
      <c r="T206" s="189"/>
      <c r="U206" s="190"/>
      <c r="V206" s="191"/>
      <c r="W206" s="192"/>
      <c r="X206" s="192"/>
      <c r="Y206" s="192"/>
      <c r="Z206" s="192"/>
      <c r="AA206" s="187"/>
      <c r="AB206" s="187"/>
    </row>
    <row r="207" spans="1:28" ht="22.5" customHeight="1">
      <c r="A207" s="13"/>
      <c r="B207" s="13"/>
      <c r="C207" s="13"/>
      <c r="D207" s="13"/>
      <c r="E207" s="13"/>
      <c r="F207" s="13"/>
      <c r="G207" s="13"/>
      <c r="H207" s="13"/>
      <c r="I207" s="13"/>
      <c r="J207" s="13"/>
      <c r="K207" s="13"/>
      <c r="L207" s="13"/>
      <c r="M207" s="13"/>
      <c r="N207" s="13"/>
      <c r="O207" s="13"/>
      <c r="P207" s="181"/>
      <c r="Q207" s="181"/>
      <c r="R207" s="181"/>
      <c r="S207" s="188"/>
      <c r="T207" s="189"/>
      <c r="U207" s="190"/>
      <c r="V207" s="191"/>
      <c r="W207" s="192"/>
      <c r="X207" s="192"/>
      <c r="Y207" s="192"/>
      <c r="Z207" s="192"/>
      <c r="AA207" s="187"/>
      <c r="AB207" s="187"/>
    </row>
    <row r="208" spans="1:28" ht="22.5" customHeight="1">
      <c r="A208" s="13"/>
      <c r="B208" s="13"/>
      <c r="C208" s="13"/>
      <c r="D208" s="13"/>
      <c r="E208" s="13"/>
      <c r="F208" s="13"/>
      <c r="G208" s="13"/>
      <c r="H208" s="13"/>
      <c r="I208" s="13"/>
      <c r="J208" s="13"/>
      <c r="K208" s="13"/>
      <c r="L208" s="13"/>
      <c r="M208" s="13"/>
      <c r="N208" s="13"/>
      <c r="O208" s="13"/>
      <c r="P208" s="181"/>
      <c r="Q208" s="181"/>
      <c r="R208" s="181"/>
      <c r="S208" s="188"/>
      <c r="T208" s="189"/>
      <c r="U208" s="190"/>
      <c r="V208" s="191"/>
      <c r="W208" s="192"/>
      <c r="X208" s="192"/>
      <c r="Y208" s="192"/>
      <c r="Z208" s="192"/>
      <c r="AA208" s="187"/>
      <c r="AB208" s="187"/>
    </row>
    <row r="209" spans="1:28" ht="22.5" customHeight="1">
      <c r="A209" s="13"/>
      <c r="B209" s="13"/>
      <c r="C209" s="13"/>
      <c r="D209" s="13"/>
      <c r="E209" s="13"/>
      <c r="F209" s="13"/>
      <c r="G209" s="13"/>
      <c r="H209" s="13"/>
      <c r="I209" s="13"/>
      <c r="J209" s="13"/>
      <c r="K209" s="13"/>
      <c r="L209" s="13"/>
      <c r="M209" s="13"/>
      <c r="N209" s="13"/>
      <c r="O209" s="13"/>
      <c r="P209" s="181"/>
      <c r="Q209" s="181"/>
      <c r="R209" s="181"/>
      <c r="S209" s="188"/>
      <c r="T209" s="189"/>
      <c r="U209" s="190"/>
      <c r="V209" s="191"/>
      <c r="W209" s="192"/>
      <c r="X209" s="192"/>
      <c r="Y209" s="192"/>
      <c r="Z209" s="192"/>
      <c r="AA209" s="187"/>
      <c r="AB209" s="187"/>
    </row>
    <row r="210" spans="1:28" ht="22.5" customHeight="1">
      <c r="A210" s="13"/>
      <c r="B210" s="13"/>
      <c r="C210" s="13"/>
      <c r="D210" s="13"/>
      <c r="E210" s="13"/>
      <c r="F210" s="13"/>
      <c r="G210" s="13"/>
      <c r="H210" s="13"/>
      <c r="I210" s="13"/>
      <c r="J210" s="13"/>
      <c r="K210" s="13"/>
      <c r="L210" s="13"/>
      <c r="M210" s="13"/>
      <c r="N210" s="13"/>
      <c r="O210" s="13"/>
      <c r="P210" s="181"/>
      <c r="Q210" s="181"/>
      <c r="R210" s="181"/>
      <c r="S210" s="188"/>
      <c r="T210" s="189"/>
      <c r="U210" s="190"/>
      <c r="V210" s="191"/>
      <c r="W210" s="192"/>
      <c r="X210" s="192"/>
      <c r="Y210" s="192"/>
      <c r="Z210" s="192"/>
      <c r="AA210" s="187"/>
      <c r="AB210" s="187"/>
    </row>
    <row r="211" spans="1:28" ht="22.5" customHeight="1">
      <c r="A211" s="13"/>
      <c r="B211" s="13"/>
      <c r="C211" s="13"/>
      <c r="D211" s="13"/>
      <c r="E211" s="13"/>
      <c r="F211" s="13"/>
      <c r="G211" s="13"/>
      <c r="H211" s="13"/>
      <c r="I211" s="13"/>
      <c r="J211" s="13"/>
      <c r="K211" s="13"/>
      <c r="L211" s="13"/>
      <c r="M211" s="13"/>
      <c r="N211" s="13"/>
      <c r="O211" s="13"/>
      <c r="P211" s="181"/>
      <c r="Q211" s="181"/>
      <c r="R211" s="181"/>
      <c r="S211" s="188"/>
      <c r="T211" s="189"/>
      <c r="U211" s="190"/>
      <c r="V211" s="191"/>
      <c r="W211" s="192"/>
      <c r="X211" s="192"/>
      <c r="Y211" s="192"/>
      <c r="Z211" s="192"/>
      <c r="AA211" s="187"/>
      <c r="AB211" s="187"/>
    </row>
    <row r="212" spans="1:28" ht="22.5" customHeight="1">
      <c r="A212" s="13"/>
      <c r="B212" s="13"/>
      <c r="C212" s="13"/>
      <c r="D212" s="13"/>
      <c r="E212" s="13"/>
      <c r="F212" s="13"/>
      <c r="G212" s="13"/>
      <c r="H212" s="13"/>
      <c r="I212" s="13"/>
      <c r="J212" s="13"/>
      <c r="K212" s="13"/>
      <c r="L212" s="13"/>
      <c r="M212" s="13"/>
      <c r="N212" s="13"/>
      <c r="O212" s="13"/>
      <c r="P212" s="181"/>
      <c r="Q212" s="181"/>
      <c r="R212" s="181"/>
      <c r="S212" s="188"/>
      <c r="T212" s="189"/>
      <c r="U212" s="190"/>
      <c r="V212" s="191"/>
      <c r="W212" s="192"/>
      <c r="X212" s="192"/>
      <c r="Y212" s="192"/>
      <c r="Z212" s="192"/>
      <c r="AA212" s="187"/>
      <c r="AB212" s="187"/>
    </row>
    <row r="213" spans="1:28" ht="22.5" customHeight="1">
      <c r="A213" s="13"/>
      <c r="B213" s="13"/>
      <c r="C213" s="13"/>
      <c r="D213" s="13"/>
      <c r="E213" s="13"/>
      <c r="F213" s="13"/>
      <c r="G213" s="13"/>
      <c r="H213" s="13"/>
      <c r="I213" s="13"/>
      <c r="J213" s="13"/>
      <c r="K213" s="13"/>
      <c r="L213" s="13"/>
      <c r="M213" s="13"/>
      <c r="N213" s="13"/>
      <c r="O213" s="13"/>
      <c r="P213" s="181"/>
      <c r="Q213" s="181"/>
      <c r="R213" s="181"/>
      <c r="S213" s="188"/>
      <c r="T213" s="189"/>
      <c r="U213" s="190"/>
      <c r="V213" s="191"/>
      <c r="W213" s="192"/>
      <c r="X213" s="192"/>
      <c r="Y213" s="192"/>
      <c r="Z213" s="192"/>
      <c r="AA213" s="187"/>
      <c r="AB213" s="187"/>
    </row>
    <row r="214" spans="1:28" ht="22.5" customHeight="1">
      <c r="A214" s="13"/>
      <c r="B214" s="13"/>
      <c r="C214" s="13"/>
      <c r="D214" s="13"/>
      <c r="E214" s="13"/>
      <c r="F214" s="13"/>
      <c r="G214" s="13"/>
      <c r="H214" s="13"/>
      <c r="I214" s="13"/>
      <c r="J214" s="13"/>
      <c r="K214" s="13"/>
      <c r="L214" s="13"/>
      <c r="M214" s="13"/>
      <c r="N214" s="13"/>
      <c r="O214" s="13"/>
      <c r="P214" s="181"/>
      <c r="Q214" s="181"/>
      <c r="R214" s="181"/>
      <c r="S214" s="188"/>
      <c r="T214" s="189"/>
      <c r="U214" s="190"/>
      <c r="V214" s="191"/>
      <c r="W214" s="192"/>
      <c r="X214" s="192"/>
      <c r="Y214" s="192"/>
      <c r="Z214" s="192"/>
      <c r="AA214" s="187"/>
      <c r="AB214" s="187"/>
    </row>
    <row r="215" spans="1:28" ht="22.5" customHeight="1">
      <c r="A215" s="13"/>
      <c r="B215" s="13"/>
      <c r="C215" s="13"/>
      <c r="D215" s="13"/>
      <c r="E215" s="13"/>
      <c r="F215" s="13"/>
      <c r="G215" s="13"/>
      <c r="H215" s="13"/>
      <c r="I215" s="13"/>
      <c r="J215" s="13"/>
      <c r="K215" s="13"/>
      <c r="L215" s="13"/>
      <c r="M215" s="13"/>
      <c r="N215" s="13"/>
      <c r="O215" s="13"/>
      <c r="P215" s="181"/>
      <c r="Q215" s="181"/>
      <c r="R215" s="181"/>
      <c r="S215" s="188"/>
      <c r="T215" s="189"/>
      <c r="U215" s="190"/>
      <c r="V215" s="191"/>
      <c r="W215" s="192"/>
      <c r="X215" s="192"/>
      <c r="Y215" s="192"/>
      <c r="Z215" s="192"/>
      <c r="AA215" s="187"/>
      <c r="AB215" s="187"/>
    </row>
    <row r="216" spans="1:28" ht="22.5" customHeight="1">
      <c r="A216" s="13"/>
      <c r="B216" s="13"/>
      <c r="C216" s="13"/>
      <c r="D216" s="13"/>
      <c r="E216" s="13"/>
      <c r="F216" s="13"/>
      <c r="G216" s="13"/>
      <c r="H216" s="13"/>
      <c r="I216" s="13"/>
      <c r="J216" s="13"/>
      <c r="K216" s="13"/>
      <c r="L216" s="13"/>
      <c r="M216" s="13"/>
      <c r="N216" s="13"/>
      <c r="O216" s="13"/>
      <c r="P216" s="181"/>
      <c r="Q216" s="181"/>
      <c r="R216" s="181"/>
      <c r="S216" s="188"/>
      <c r="T216" s="189"/>
      <c r="U216" s="190"/>
      <c r="V216" s="191"/>
      <c r="W216" s="192"/>
      <c r="X216" s="192"/>
      <c r="Y216" s="192"/>
      <c r="Z216" s="192"/>
      <c r="AA216" s="187"/>
      <c r="AB216" s="187"/>
    </row>
    <row r="217" spans="1:28" ht="22.5" customHeight="1">
      <c r="A217" s="13"/>
      <c r="B217" s="13"/>
      <c r="C217" s="13"/>
      <c r="D217" s="13"/>
      <c r="E217" s="13"/>
      <c r="F217" s="13"/>
      <c r="G217" s="13"/>
      <c r="H217" s="13"/>
      <c r="I217" s="13"/>
      <c r="J217" s="13"/>
      <c r="K217" s="13"/>
      <c r="L217" s="13"/>
      <c r="M217" s="13"/>
      <c r="N217" s="13"/>
      <c r="O217" s="13"/>
      <c r="P217" s="181"/>
      <c r="Q217" s="181"/>
      <c r="R217" s="181"/>
      <c r="S217" s="188"/>
      <c r="T217" s="189"/>
      <c r="U217" s="190"/>
      <c r="V217" s="191"/>
      <c r="W217" s="192"/>
      <c r="X217" s="192"/>
      <c r="Y217" s="192"/>
      <c r="Z217" s="192"/>
      <c r="AA217" s="187"/>
      <c r="AB217" s="187"/>
    </row>
    <row r="218" spans="1:28" ht="22.5" customHeight="1">
      <c r="A218" s="13"/>
      <c r="B218" s="13"/>
      <c r="C218" s="13"/>
      <c r="D218" s="13"/>
      <c r="E218" s="13"/>
      <c r="F218" s="13"/>
      <c r="G218" s="13"/>
      <c r="H218" s="13"/>
      <c r="I218" s="13"/>
      <c r="J218" s="13"/>
      <c r="K218" s="13"/>
      <c r="L218" s="13"/>
      <c r="M218" s="13"/>
      <c r="N218" s="13"/>
      <c r="O218" s="13"/>
      <c r="P218" s="181"/>
      <c r="Q218" s="181"/>
      <c r="R218" s="181"/>
      <c r="S218" s="188"/>
      <c r="T218" s="189"/>
      <c r="U218" s="190"/>
      <c r="V218" s="191"/>
      <c r="W218" s="192"/>
      <c r="X218" s="192"/>
      <c r="Y218" s="192"/>
      <c r="Z218" s="192"/>
      <c r="AA218" s="187"/>
      <c r="AB218" s="187"/>
    </row>
    <row r="219" spans="1:28" ht="22.5" customHeight="1">
      <c r="A219" s="13"/>
      <c r="B219" s="13"/>
      <c r="C219" s="13"/>
      <c r="D219" s="13"/>
      <c r="E219" s="13"/>
      <c r="F219" s="13"/>
      <c r="G219" s="13"/>
      <c r="H219" s="13"/>
      <c r="I219" s="13"/>
      <c r="J219" s="13"/>
      <c r="K219" s="13"/>
      <c r="L219" s="13"/>
      <c r="M219" s="13"/>
      <c r="N219" s="13"/>
      <c r="O219" s="13"/>
      <c r="P219" s="181"/>
      <c r="Q219" s="181"/>
      <c r="R219" s="181"/>
      <c r="S219" s="188"/>
      <c r="T219" s="189"/>
      <c r="U219" s="190"/>
      <c r="V219" s="191"/>
      <c r="W219" s="192"/>
      <c r="X219" s="192"/>
      <c r="Y219" s="192"/>
      <c r="Z219" s="192"/>
      <c r="AA219" s="187"/>
      <c r="AB219" s="187"/>
    </row>
    <row r="220" spans="1:28" ht="22.5" customHeight="1">
      <c r="A220" s="13"/>
      <c r="B220" s="13"/>
      <c r="C220" s="13"/>
      <c r="D220" s="13"/>
      <c r="E220" s="13"/>
      <c r="F220" s="13"/>
      <c r="G220" s="13"/>
      <c r="H220" s="13"/>
      <c r="I220" s="13"/>
      <c r="J220" s="13"/>
      <c r="K220" s="13"/>
      <c r="L220" s="13"/>
      <c r="M220" s="13"/>
      <c r="N220" s="13"/>
      <c r="O220" s="13"/>
      <c r="P220" s="181"/>
      <c r="Q220" s="181"/>
      <c r="R220" s="181"/>
      <c r="S220" s="188"/>
      <c r="T220" s="189"/>
      <c r="U220" s="190"/>
      <c r="V220" s="191"/>
      <c r="W220" s="192"/>
      <c r="X220" s="192"/>
      <c r="Y220" s="192"/>
      <c r="Z220" s="192"/>
      <c r="AA220" s="187"/>
      <c r="AB220" s="187"/>
    </row>
    <row r="221" spans="1:28" ht="22.5" customHeight="1">
      <c r="A221" s="13"/>
      <c r="B221" s="13"/>
      <c r="C221" s="13"/>
      <c r="D221" s="13"/>
      <c r="E221" s="13"/>
      <c r="F221" s="13"/>
      <c r="G221" s="13"/>
      <c r="H221" s="13"/>
      <c r="I221" s="13"/>
      <c r="J221" s="13"/>
      <c r="K221" s="13"/>
      <c r="L221" s="13"/>
      <c r="M221" s="13"/>
      <c r="N221" s="13"/>
      <c r="O221" s="13"/>
      <c r="P221" s="181"/>
      <c r="Q221" s="181"/>
      <c r="R221" s="181"/>
      <c r="S221" s="188"/>
      <c r="T221" s="189"/>
      <c r="U221" s="190"/>
      <c r="V221" s="191"/>
      <c r="W221" s="192"/>
      <c r="X221" s="192"/>
      <c r="Y221" s="192"/>
      <c r="Z221" s="192"/>
      <c r="AA221" s="187"/>
      <c r="AB221" s="187"/>
    </row>
    <row r="222" spans="1:28" ht="22.5" customHeight="1">
      <c r="A222" s="13"/>
      <c r="B222" s="13"/>
      <c r="C222" s="13"/>
      <c r="D222" s="13"/>
      <c r="E222" s="13"/>
      <c r="F222" s="13"/>
      <c r="G222" s="13"/>
      <c r="H222" s="13"/>
      <c r="I222" s="13"/>
      <c r="J222" s="13"/>
      <c r="K222" s="13"/>
      <c r="L222" s="13"/>
      <c r="M222" s="13"/>
      <c r="N222" s="13"/>
      <c r="O222" s="13"/>
      <c r="P222" s="181"/>
      <c r="Q222" s="181"/>
      <c r="R222" s="181"/>
      <c r="S222" s="188"/>
      <c r="T222" s="189"/>
      <c r="U222" s="190"/>
      <c r="V222" s="191"/>
      <c r="W222" s="192"/>
      <c r="X222" s="192"/>
      <c r="Y222" s="192"/>
      <c r="Z222" s="192"/>
      <c r="AA222" s="187"/>
      <c r="AB222" s="187"/>
    </row>
    <row r="223" spans="1:28" ht="22.5" customHeight="1">
      <c r="A223" s="13"/>
      <c r="B223" s="13"/>
      <c r="C223" s="13"/>
      <c r="D223" s="13"/>
      <c r="E223" s="13"/>
      <c r="F223" s="13"/>
      <c r="G223" s="13"/>
      <c r="H223" s="13"/>
      <c r="I223" s="13"/>
      <c r="J223" s="13"/>
      <c r="K223" s="13"/>
      <c r="L223" s="13"/>
      <c r="M223" s="13"/>
      <c r="N223" s="13"/>
      <c r="O223" s="13"/>
      <c r="P223" s="181"/>
      <c r="Q223" s="181"/>
      <c r="R223" s="181"/>
      <c r="S223" s="188"/>
      <c r="T223" s="189"/>
      <c r="U223" s="190"/>
      <c r="V223" s="191"/>
      <c r="W223" s="192"/>
      <c r="X223" s="192"/>
      <c r="Y223" s="192"/>
      <c r="Z223" s="192"/>
      <c r="AA223" s="187"/>
      <c r="AB223" s="187"/>
    </row>
    <row r="224" spans="1:28" ht="22.5" customHeight="1">
      <c r="A224" s="13"/>
      <c r="B224" s="13"/>
      <c r="C224" s="13"/>
      <c r="D224" s="13"/>
      <c r="E224" s="13"/>
      <c r="F224" s="13"/>
      <c r="G224" s="13"/>
      <c r="H224" s="13"/>
      <c r="I224" s="13"/>
      <c r="J224" s="13"/>
      <c r="K224" s="13"/>
      <c r="L224" s="13"/>
      <c r="M224" s="13"/>
      <c r="N224" s="13"/>
      <c r="O224" s="13"/>
      <c r="P224" s="181"/>
      <c r="Q224" s="181"/>
      <c r="R224" s="181"/>
      <c r="S224" s="188"/>
      <c r="T224" s="189"/>
      <c r="U224" s="190"/>
      <c r="V224" s="191"/>
      <c r="W224" s="192"/>
      <c r="X224" s="192"/>
      <c r="Y224" s="192"/>
      <c r="Z224" s="192"/>
      <c r="AA224" s="187"/>
      <c r="AB224" s="187"/>
    </row>
    <row r="225" spans="1:28" ht="22.5" customHeight="1">
      <c r="A225" s="13"/>
      <c r="B225" s="13"/>
      <c r="C225" s="13"/>
      <c r="D225" s="13"/>
      <c r="E225" s="13"/>
      <c r="F225" s="13"/>
      <c r="G225" s="13"/>
      <c r="H225" s="13"/>
      <c r="I225" s="13"/>
      <c r="J225" s="13"/>
      <c r="K225" s="13"/>
      <c r="L225" s="13"/>
      <c r="M225" s="13"/>
      <c r="N225" s="13"/>
      <c r="O225" s="13"/>
      <c r="P225" s="181"/>
      <c r="Q225" s="181"/>
      <c r="R225" s="181"/>
      <c r="S225" s="188"/>
      <c r="T225" s="189"/>
      <c r="U225" s="190"/>
      <c r="V225" s="191"/>
      <c r="W225" s="192"/>
      <c r="X225" s="192"/>
      <c r="Y225" s="192"/>
      <c r="Z225" s="192"/>
      <c r="AA225" s="187"/>
      <c r="AB225" s="187"/>
    </row>
    <row r="226" spans="1:28" ht="22.5" customHeight="1">
      <c r="A226" s="13"/>
      <c r="B226" s="13"/>
      <c r="C226" s="13"/>
      <c r="D226" s="13"/>
      <c r="E226" s="13"/>
      <c r="F226" s="13"/>
      <c r="G226" s="13"/>
      <c r="H226" s="13"/>
      <c r="I226" s="13"/>
      <c r="J226" s="13"/>
      <c r="K226" s="13"/>
      <c r="L226" s="13"/>
      <c r="M226" s="13"/>
      <c r="N226" s="13"/>
      <c r="O226" s="13"/>
      <c r="P226" s="181"/>
      <c r="Q226" s="181"/>
      <c r="R226" s="181"/>
      <c r="S226" s="188"/>
      <c r="T226" s="189"/>
      <c r="U226" s="190"/>
      <c r="V226" s="191"/>
      <c r="W226" s="192"/>
      <c r="X226" s="192"/>
      <c r="Y226" s="192"/>
      <c r="Z226" s="192"/>
      <c r="AA226" s="187"/>
      <c r="AB226" s="187"/>
    </row>
    <row r="227" spans="1:28" ht="22.5" customHeight="1">
      <c r="A227" s="13"/>
      <c r="B227" s="13"/>
      <c r="C227" s="13"/>
      <c r="D227" s="13"/>
      <c r="E227" s="13"/>
      <c r="F227" s="13"/>
      <c r="G227" s="13"/>
      <c r="H227" s="13"/>
      <c r="I227" s="13"/>
      <c r="J227" s="13"/>
      <c r="K227" s="13"/>
      <c r="L227" s="13"/>
      <c r="M227" s="13"/>
      <c r="N227" s="13"/>
      <c r="O227" s="13"/>
      <c r="P227" s="181"/>
      <c r="Q227" s="181"/>
      <c r="R227" s="181"/>
      <c r="S227" s="188"/>
      <c r="T227" s="189"/>
      <c r="U227" s="190"/>
      <c r="V227" s="191"/>
      <c r="W227" s="192"/>
      <c r="X227" s="192"/>
      <c r="Y227" s="192"/>
      <c r="Z227" s="192"/>
      <c r="AA227" s="187"/>
      <c r="AB227" s="187"/>
    </row>
    <row r="228" spans="1:28" ht="22.5" customHeight="1">
      <c r="A228" s="13"/>
      <c r="B228" s="13"/>
      <c r="C228" s="13"/>
      <c r="D228" s="13"/>
      <c r="E228" s="13"/>
      <c r="F228" s="13"/>
      <c r="G228" s="13"/>
      <c r="H228" s="13"/>
      <c r="I228" s="13"/>
      <c r="J228" s="13"/>
      <c r="K228" s="13"/>
      <c r="L228" s="13"/>
      <c r="M228" s="13"/>
      <c r="N228" s="13"/>
      <c r="O228" s="13"/>
      <c r="P228" s="181"/>
      <c r="Q228" s="181"/>
      <c r="R228" s="181"/>
      <c r="S228" s="188"/>
      <c r="T228" s="189"/>
      <c r="U228" s="190"/>
      <c r="V228" s="191"/>
      <c r="W228" s="192"/>
      <c r="X228" s="192"/>
      <c r="Y228" s="192"/>
      <c r="Z228" s="192"/>
      <c r="AA228" s="187"/>
      <c r="AB228" s="187"/>
    </row>
    <row r="229" spans="1:28" ht="22.5" customHeight="1">
      <c r="A229" s="13"/>
      <c r="B229" s="13"/>
      <c r="C229" s="13"/>
      <c r="D229" s="13"/>
      <c r="E229" s="13"/>
      <c r="F229" s="13"/>
      <c r="G229" s="13"/>
      <c r="H229" s="13"/>
      <c r="I229" s="13"/>
      <c r="J229" s="13"/>
      <c r="K229" s="13"/>
      <c r="L229" s="13"/>
      <c r="M229" s="13"/>
      <c r="N229" s="13"/>
      <c r="O229" s="13"/>
      <c r="P229" s="181"/>
      <c r="Q229" s="181"/>
      <c r="R229" s="181"/>
      <c r="S229" s="188"/>
      <c r="T229" s="189"/>
      <c r="U229" s="190"/>
      <c r="V229" s="191"/>
      <c r="W229" s="192"/>
      <c r="X229" s="192"/>
      <c r="Y229" s="192"/>
      <c r="Z229" s="192"/>
      <c r="AA229" s="187"/>
      <c r="AB229" s="187"/>
    </row>
    <row r="230" spans="1:28" ht="22.5" customHeight="1">
      <c r="A230" s="13"/>
      <c r="B230" s="13"/>
      <c r="C230" s="13"/>
      <c r="D230" s="13"/>
      <c r="E230" s="13"/>
      <c r="F230" s="13"/>
      <c r="G230" s="13"/>
      <c r="H230" s="13"/>
      <c r="I230" s="13"/>
      <c r="J230" s="13"/>
      <c r="K230" s="13"/>
      <c r="L230" s="13"/>
      <c r="M230" s="13"/>
      <c r="N230" s="13"/>
      <c r="O230" s="13"/>
      <c r="P230" s="181"/>
      <c r="Q230" s="181"/>
      <c r="R230" s="181"/>
      <c r="S230" s="188"/>
      <c r="T230" s="189"/>
      <c r="U230" s="190"/>
      <c r="V230" s="191"/>
      <c r="W230" s="192"/>
      <c r="X230" s="192"/>
      <c r="Y230" s="192"/>
      <c r="Z230" s="192"/>
      <c r="AA230" s="187"/>
      <c r="AB230" s="187"/>
    </row>
    <row r="231" spans="1:28" ht="22.5" customHeight="1">
      <c r="A231" s="13"/>
      <c r="B231" s="13"/>
      <c r="C231" s="13"/>
      <c r="D231" s="13"/>
      <c r="E231" s="13"/>
      <c r="F231" s="13"/>
      <c r="G231" s="13"/>
      <c r="H231" s="13"/>
      <c r="I231" s="13"/>
      <c r="J231" s="13"/>
      <c r="K231" s="13"/>
      <c r="L231" s="13"/>
      <c r="M231" s="13"/>
      <c r="N231" s="13"/>
      <c r="O231" s="13"/>
      <c r="P231" s="181"/>
      <c r="Q231" s="181"/>
      <c r="R231" s="181"/>
      <c r="S231" s="188"/>
      <c r="T231" s="189"/>
      <c r="U231" s="190"/>
      <c r="V231" s="191"/>
      <c r="W231" s="192"/>
      <c r="X231" s="192"/>
      <c r="Y231" s="192"/>
      <c r="Z231" s="192"/>
      <c r="AA231" s="187"/>
      <c r="AB231" s="187"/>
    </row>
    <row r="232" spans="1:28" ht="22.5" customHeight="1">
      <c r="A232" s="13"/>
      <c r="B232" s="13"/>
      <c r="C232" s="13"/>
      <c r="D232" s="13"/>
      <c r="E232" s="13"/>
      <c r="F232" s="13"/>
      <c r="G232" s="13"/>
      <c r="H232" s="13"/>
      <c r="I232" s="13"/>
      <c r="J232" s="13"/>
      <c r="K232" s="13"/>
      <c r="L232" s="13"/>
      <c r="M232" s="13"/>
      <c r="N232" s="13"/>
      <c r="O232" s="13"/>
      <c r="P232" s="181"/>
      <c r="Q232" s="181"/>
      <c r="R232" s="181"/>
      <c r="S232" s="188"/>
      <c r="T232" s="189"/>
      <c r="U232" s="190"/>
      <c r="V232" s="191"/>
      <c r="W232" s="192"/>
      <c r="X232" s="192"/>
      <c r="Y232" s="192"/>
      <c r="Z232" s="192"/>
      <c r="AA232" s="187"/>
      <c r="AB232" s="187"/>
    </row>
    <row r="233" spans="1:28" ht="22.5" customHeight="1">
      <c r="A233" s="13"/>
      <c r="B233" s="13"/>
      <c r="C233" s="13"/>
      <c r="D233" s="13"/>
      <c r="E233" s="13"/>
      <c r="F233" s="13"/>
      <c r="G233" s="13"/>
      <c r="H233" s="13"/>
      <c r="I233" s="13"/>
      <c r="J233" s="13"/>
      <c r="K233" s="13"/>
      <c r="L233" s="13"/>
      <c r="M233" s="13"/>
      <c r="N233" s="13"/>
      <c r="O233" s="13"/>
      <c r="P233" s="181"/>
      <c r="Q233" s="181"/>
      <c r="R233" s="181"/>
      <c r="S233" s="188"/>
      <c r="T233" s="189"/>
      <c r="U233" s="190"/>
      <c r="V233" s="191"/>
      <c r="W233" s="192"/>
      <c r="X233" s="192"/>
      <c r="Y233" s="192"/>
      <c r="Z233" s="192"/>
      <c r="AA233" s="187"/>
      <c r="AB233" s="187"/>
    </row>
    <row r="234" spans="1:28" ht="22.5" customHeight="1">
      <c r="A234" s="13"/>
      <c r="B234" s="13"/>
      <c r="C234" s="13"/>
      <c r="D234" s="13"/>
      <c r="E234" s="13"/>
      <c r="F234" s="13"/>
      <c r="G234" s="13"/>
      <c r="H234" s="13"/>
      <c r="I234" s="13"/>
      <c r="J234" s="13"/>
      <c r="K234" s="13"/>
      <c r="L234" s="13"/>
      <c r="M234" s="13"/>
      <c r="N234" s="13"/>
      <c r="O234" s="13"/>
      <c r="P234" s="181"/>
      <c r="Q234" s="181"/>
      <c r="R234" s="181"/>
      <c r="S234" s="188"/>
      <c r="T234" s="189"/>
      <c r="U234" s="190"/>
      <c r="V234" s="191"/>
      <c r="W234" s="192"/>
      <c r="X234" s="192"/>
      <c r="Y234" s="192"/>
      <c r="Z234" s="192"/>
      <c r="AA234" s="187"/>
      <c r="AB234" s="187"/>
    </row>
    <row r="235" spans="1:28" ht="22.5" customHeight="1">
      <c r="A235" s="13"/>
      <c r="B235" s="13"/>
      <c r="C235" s="13"/>
      <c r="D235" s="13"/>
      <c r="E235" s="13"/>
      <c r="F235" s="13"/>
      <c r="G235" s="13"/>
      <c r="H235" s="13"/>
      <c r="I235" s="13"/>
      <c r="J235" s="13"/>
      <c r="K235" s="13"/>
      <c r="L235" s="13"/>
      <c r="M235" s="13"/>
      <c r="N235" s="13"/>
      <c r="O235" s="13"/>
      <c r="P235" s="181"/>
      <c r="Q235" s="181"/>
      <c r="R235" s="181"/>
      <c r="S235" s="188"/>
      <c r="T235" s="189"/>
      <c r="U235" s="190"/>
      <c r="V235" s="191"/>
      <c r="W235" s="192"/>
      <c r="X235" s="192"/>
      <c r="Y235" s="192"/>
      <c r="Z235" s="192"/>
      <c r="AA235" s="187"/>
      <c r="AB235" s="187"/>
    </row>
    <row r="236" spans="1:28" ht="22.5" customHeight="1">
      <c r="A236" s="13"/>
      <c r="B236" s="13"/>
      <c r="C236" s="13"/>
      <c r="D236" s="13"/>
      <c r="E236" s="13"/>
      <c r="F236" s="13"/>
      <c r="G236" s="13"/>
      <c r="H236" s="13"/>
      <c r="I236" s="13"/>
      <c r="J236" s="13"/>
      <c r="K236" s="13"/>
      <c r="L236" s="13"/>
      <c r="M236" s="13"/>
      <c r="N236" s="13"/>
      <c r="O236" s="13"/>
      <c r="P236" s="181"/>
      <c r="Q236" s="181"/>
      <c r="R236" s="181"/>
      <c r="S236" s="188"/>
      <c r="T236" s="189"/>
      <c r="U236" s="190"/>
      <c r="V236" s="191"/>
      <c r="W236" s="192"/>
      <c r="X236" s="192"/>
      <c r="Y236" s="192"/>
      <c r="Z236" s="192"/>
      <c r="AA236" s="187"/>
      <c r="AB236" s="187"/>
    </row>
    <row r="237" spans="1:28" ht="22.5" customHeight="1">
      <c r="A237" s="13"/>
      <c r="B237" s="13"/>
      <c r="C237" s="13"/>
      <c r="D237" s="13"/>
      <c r="E237" s="13"/>
      <c r="F237" s="13"/>
      <c r="G237" s="13"/>
      <c r="H237" s="13"/>
      <c r="I237" s="13"/>
      <c r="J237" s="13"/>
      <c r="K237" s="13"/>
      <c r="L237" s="13"/>
      <c r="M237" s="13"/>
      <c r="N237" s="13"/>
      <c r="O237" s="13"/>
      <c r="P237" s="181"/>
      <c r="Q237" s="181"/>
      <c r="R237" s="181"/>
      <c r="S237" s="188"/>
      <c r="T237" s="189"/>
      <c r="U237" s="190"/>
      <c r="V237" s="191"/>
      <c r="W237" s="192"/>
      <c r="X237" s="192"/>
      <c r="Y237" s="192"/>
      <c r="Z237" s="192"/>
      <c r="AA237" s="187"/>
      <c r="AB237" s="187"/>
    </row>
    <row r="238" spans="1:28" ht="22.5" customHeight="1">
      <c r="A238" s="13"/>
      <c r="B238" s="13"/>
      <c r="C238" s="13"/>
      <c r="D238" s="13"/>
      <c r="E238" s="13"/>
      <c r="F238" s="13"/>
      <c r="G238" s="13"/>
      <c r="H238" s="13"/>
      <c r="I238" s="13"/>
      <c r="J238" s="13"/>
      <c r="K238" s="13"/>
      <c r="L238" s="13"/>
      <c r="M238" s="13"/>
      <c r="N238" s="13"/>
      <c r="O238" s="13"/>
      <c r="P238" s="181"/>
      <c r="Q238" s="181"/>
      <c r="R238" s="181"/>
      <c r="S238" s="188"/>
      <c r="T238" s="189"/>
      <c r="U238" s="190"/>
      <c r="V238" s="191"/>
      <c r="W238" s="192"/>
      <c r="X238" s="192"/>
      <c r="Y238" s="192"/>
      <c r="Z238" s="192"/>
      <c r="AA238" s="187"/>
      <c r="AB238" s="187"/>
    </row>
    <row r="239" spans="1:28" ht="22.5" customHeight="1">
      <c r="A239" s="13"/>
      <c r="B239" s="13"/>
      <c r="C239" s="13"/>
      <c r="D239" s="13"/>
      <c r="E239" s="13"/>
      <c r="F239" s="13"/>
      <c r="G239" s="13"/>
      <c r="H239" s="13"/>
      <c r="I239" s="13"/>
      <c r="J239" s="13"/>
      <c r="K239" s="13"/>
      <c r="L239" s="13"/>
      <c r="M239" s="13"/>
      <c r="N239" s="13"/>
      <c r="O239" s="13"/>
      <c r="P239" s="181"/>
      <c r="Q239" s="181"/>
      <c r="R239" s="181"/>
      <c r="S239" s="188"/>
      <c r="T239" s="189"/>
      <c r="U239" s="190"/>
      <c r="V239" s="191"/>
      <c r="W239" s="192"/>
      <c r="X239" s="192"/>
      <c r="Y239" s="192"/>
      <c r="Z239" s="192"/>
      <c r="AA239" s="187"/>
      <c r="AB239" s="187"/>
    </row>
    <row r="240" spans="1:28" ht="22.5" customHeight="1">
      <c r="A240" s="13"/>
      <c r="B240" s="13"/>
      <c r="C240" s="13"/>
      <c r="D240" s="13"/>
      <c r="E240" s="13"/>
      <c r="F240" s="13"/>
      <c r="G240" s="13"/>
      <c r="H240" s="13"/>
      <c r="I240" s="13"/>
      <c r="J240" s="13"/>
      <c r="K240" s="13"/>
      <c r="L240" s="13"/>
      <c r="M240" s="13"/>
      <c r="N240" s="13"/>
      <c r="O240" s="13"/>
      <c r="P240" s="181"/>
      <c r="Q240" s="181"/>
      <c r="R240" s="181"/>
      <c r="S240" s="188"/>
      <c r="T240" s="189"/>
      <c r="U240" s="190"/>
      <c r="V240" s="191"/>
      <c r="W240" s="192"/>
      <c r="X240" s="192"/>
      <c r="Y240" s="192"/>
      <c r="Z240" s="192"/>
      <c r="AA240" s="187"/>
      <c r="AB240" s="187"/>
    </row>
    <row r="241" spans="1:28" ht="22.5" customHeight="1">
      <c r="A241" s="13"/>
      <c r="B241" s="13"/>
      <c r="C241" s="13"/>
      <c r="D241" s="13"/>
      <c r="E241" s="13"/>
      <c r="F241" s="13"/>
      <c r="G241" s="13"/>
      <c r="H241" s="13"/>
      <c r="I241" s="13"/>
      <c r="J241" s="13"/>
      <c r="K241" s="13"/>
      <c r="L241" s="13"/>
      <c r="M241" s="13"/>
      <c r="N241" s="13"/>
      <c r="O241" s="13"/>
      <c r="P241" s="181"/>
      <c r="Q241" s="181"/>
      <c r="R241" s="181"/>
      <c r="S241" s="188"/>
      <c r="T241" s="189"/>
      <c r="U241" s="190"/>
      <c r="V241" s="191"/>
      <c r="W241" s="192"/>
      <c r="X241" s="192"/>
      <c r="Y241" s="192"/>
      <c r="Z241" s="192"/>
      <c r="AA241" s="187"/>
      <c r="AB241" s="187"/>
    </row>
    <row r="242" spans="1:28" ht="22.5" customHeight="1">
      <c r="A242" s="13"/>
      <c r="B242" s="13"/>
      <c r="C242" s="13"/>
      <c r="D242" s="13"/>
      <c r="E242" s="13"/>
      <c r="F242" s="13"/>
      <c r="G242" s="13"/>
      <c r="H242" s="13"/>
      <c r="I242" s="13"/>
      <c r="J242" s="13"/>
      <c r="K242" s="13"/>
      <c r="L242" s="13"/>
      <c r="M242" s="13"/>
      <c r="N242" s="13"/>
      <c r="O242" s="13"/>
      <c r="P242" s="181"/>
      <c r="Q242" s="181"/>
      <c r="R242" s="181"/>
      <c r="S242" s="188"/>
      <c r="T242" s="189"/>
      <c r="U242" s="190"/>
      <c r="V242" s="191"/>
      <c r="W242" s="192"/>
      <c r="X242" s="192"/>
      <c r="Y242" s="192"/>
      <c r="Z242" s="192"/>
      <c r="AA242" s="187"/>
      <c r="AB242" s="187"/>
    </row>
    <row r="243" spans="1:28" ht="22.5" customHeight="1">
      <c r="A243" s="13"/>
      <c r="B243" s="13"/>
      <c r="C243" s="13"/>
      <c r="D243" s="13"/>
      <c r="E243" s="13"/>
      <c r="F243" s="13"/>
      <c r="G243" s="13"/>
      <c r="H243" s="13"/>
      <c r="I243" s="13"/>
      <c r="J243" s="13"/>
      <c r="K243" s="13"/>
      <c r="L243" s="13"/>
      <c r="M243" s="13"/>
      <c r="N243" s="13"/>
      <c r="O243" s="13"/>
      <c r="P243" s="181"/>
      <c r="Q243" s="181"/>
      <c r="R243" s="181"/>
      <c r="S243" s="188"/>
      <c r="T243" s="189"/>
      <c r="U243" s="190"/>
      <c r="V243" s="191"/>
      <c r="W243" s="192"/>
      <c r="X243" s="192"/>
      <c r="Y243" s="192"/>
      <c r="Z243" s="192"/>
      <c r="AA243" s="187"/>
      <c r="AB243" s="187"/>
    </row>
    <row r="244" spans="1:28" ht="22.5" customHeight="1">
      <c r="A244" s="13"/>
      <c r="B244" s="13"/>
      <c r="C244" s="13"/>
      <c r="D244" s="13"/>
      <c r="E244" s="13"/>
      <c r="F244" s="13"/>
      <c r="G244" s="13"/>
      <c r="H244" s="13"/>
      <c r="I244" s="13"/>
      <c r="J244" s="13"/>
      <c r="K244" s="13"/>
      <c r="L244" s="13"/>
      <c r="M244" s="13"/>
      <c r="N244" s="13"/>
      <c r="O244" s="13"/>
      <c r="P244" s="181"/>
      <c r="Q244" s="181"/>
      <c r="R244" s="181"/>
      <c r="S244" s="188"/>
      <c r="T244" s="189"/>
      <c r="U244" s="190"/>
      <c r="V244" s="191"/>
      <c r="W244" s="192"/>
      <c r="X244" s="192"/>
      <c r="Y244" s="192"/>
      <c r="Z244" s="192"/>
      <c r="AA244" s="187"/>
      <c r="AB244" s="187"/>
    </row>
    <row r="245" spans="1:28" ht="22.5" customHeight="1">
      <c r="A245" s="13"/>
      <c r="B245" s="13"/>
      <c r="C245" s="13"/>
      <c r="D245" s="13"/>
      <c r="E245" s="13"/>
      <c r="F245" s="13"/>
      <c r="G245" s="13"/>
      <c r="H245" s="13"/>
      <c r="I245" s="13"/>
      <c r="J245" s="13"/>
      <c r="K245" s="13"/>
      <c r="L245" s="13"/>
      <c r="M245" s="13"/>
      <c r="N245" s="13"/>
      <c r="O245" s="13"/>
      <c r="P245" s="181"/>
      <c r="Q245" s="181"/>
      <c r="R245" s="181"/>
      <c r="S245" s="188"/>
      <c r="T245" s="189"/>
      <c r="U245" s="190"/>
      <c r="V245" s="191"/>
      <c r="W245" s="192"/>
      <c r="X245" s="192"/>
      <c r="Y245" s="192"/>
      <c r="Z245" s="192"/>
      <c r="AA245" s="187"/>
      <c r="AB245" s="187"/>
    </row>
    <row r="246" spans="1:28" ht="22.5" customHeight="1">
      <c r="A246" s="13"/>
      <c r="B246" s="13"/>
      <c r="C246" s="13"/>
      <c r="D246" s="13"/>
      <c r="E246" s="13"/>
      <c r="F246" s="13"/>
      <c r="G246" s="13"/>
      <c r="H246" s="13"/>
      <c r="I246" s="13"/>
      <c r="J246" s="13"/>
      <c r="K246" s="13"/>
      <c r="L246" s="13"/>
      <c r="M246" s="13"/>
      <c r="N246" s="13"/>
      <c r="O246" s="13"/>
      <c r="P246" s="181"/>
      <c r="Q246" s="181"/>
      <c r="R246" s="181"/>
      <c r="S246" s="188"/>
      <c r="T246" s="189"/>
      <c r="U246" s="190"/>
      <c r="V246" s="191"/>
      <c r="W246" s="192"/>
      <c r="X246" s="192"/>
      <c r="Y246" s="192"/>
      <c r="Z246" s="192"/>
      <c r="AA246" s="187"/>
      <c r="AB246" s="187"/>
    </row>
    <row r="247" spans="1:28" ht="22.5" customHeight="1">
      <c r="A247" s="13"/>
      <c r="B247" s="13"/>
      <c r="C247" s="13"/>
      <c r="D247" s="13"/>
      <c r="E247" s="13"/>
      <c r="F247" s="13"/>
      <c r="G247" s="13"/>
      <c r="H247" s="13"/>
      <c r="I247" s="13"/>
      <c r="J247" s="13"/>
      <c r="K247" s="13"/>
      <c r="L247" s="13"/>
      <c r="M247" s="13"/>
      <c r="N247" s="13"/>
      <c r="O247" s="13"/>
      <c r="P247" s="181"/>
      <c r="Q247" s="181"/>
      <c r="R247" s="181"/>
      <c r="S247" s="188"/>
      <c r="T247" s="189"/>
      <c r="U247" s="190"/>
      <c r="V247" s="191"/>
      <c r="W247" s="192"/>
      <c r="X247" s="192"/>
      <c r="Y247" s="192"/>
      <c r="Z247" s="192"/>
      <c r="AA247" s="187"/>
      <c r="AB247" s="187"/>
    </row>
    <row r="248" spans="1:28" ht="22.5" customHeight="1">
      <c r="A248" s="13"/>
      <c r="B248" s="13"/>
      <c r="C248" s="13"/>
      <c r="D248" s="13"/>
      <c r="E248" s="13"/>
      <c r="F248" s="13"/>
      <c r="G248" s="13"/>
      <c r="H248" s="13"/>
      <c r="I248" s="13"/>
      <c r="J248" s="13"/>
      <c r="K248" s="13"/>
      <c r="L248" s="13"/>
      <c r="M248" s="13"/>
      <c r="N248" s="13"/>
      <c r="O248" s="13"/>
      <c r="P248" s="181"/>
      <c r="Q248" s="181"/>
      <c r="R248" s="181"/>
      <c r="S248" s="188"/>
      <c r="T248" s="189"/>
      <c r="U248" s="190"/>
      <c r="V248" s="191"/>
      <c r="W248" s="192"/>
      <c r="X248" s="192"/>
      <c r="Y248" s="192"/>
      <c r="Z248" s="192"/>
      <c r="AA248" s="187"/>
      <c r="AB248" s="187"/>
    </row>
    <row r="249" spans="1:28" ht="22.5" customHeight="1">
      <c r="A249" s="13"/>
      <c r="B249" s="13"/>
      <c r="C249" s="13"/>
      <c r="D249" s="13"/>
      <c r="E249" s="13"/>
      <c r="F249" s="13"/>
      <c r="G249" s="13"/>
      <c r="H249" s="13"/>
      <c r="I249" s="13"/>
      <c r="J249" s="13"/>
      <c r="K249" s="13"/>
      <c r="L249" s="13"/>
      <c r="M249" s="13"/>
      <c r="N249" s="13"/>
      <c r="O249" s="13"/>
      <c r="P249" s="181"/>
      <c r="Q249" s="181"/>
      <c r="R249" s="181"/>
      <c r="S249" s="188"/>
      <c r="T249" s="189"/>
      <c r="U249" s="190"/>
      <c r="V249" s="191"/>
      <c r="W249" s="192"/>
      <c r="X249" s="192"/>
      <c r="Y249" s="192"/>
      <c r="Z249" s="192"/>
      <c r="AA249" s="187"/>
      <c r="AB249" s="187"/>
    </row>
    <row r="250" spans="1:28" ht="22.5" customHeight="1">
      <c r="A250" s="13"/>
      <c r="B250" s="13"/>
      <c r="C250" s="13"/>
      <c r="D250" s="13"/>
      <c r="E250" s="13"/>
      <c r="F250" s="13"/>
      <c r="G250" s="13"/>
      <c r="H250" s="13"/>
      <c r="I250" s="13"/>
      <c r="J250" s="13"/>
      <c r="K250" s="13"/>
      <c r="L250" s="13"/>
      <c r="M250" s="13"/>
      <c r="N250" s="13"/>
      <c r="O250" s="13"/>
      <c r="P250" s="181"/>
      <c r="Q250" s="181"/>
      <c r="R250" s="181"/>
      <c r="S250" s="188"/>
      <c r="T250" s="189"/>
      <c r="U250" s="190"/>
      <c r="V250" s="191"/>
      <c r="W250" s="192"/>
      <c r="X250" s="192"/>
      <c r="Y250" s="192"/>
      <c r="Z250" s="192"/>
      <c r="AA250" s="187"/>
      <c r="AB250" s="187"/>
    </row>
    <row r="251" spans="1:28" ht="22.5" customHeight="1">
      <c r="A251" s="13"/>
      <c r="B251" s="13"/>
      <c r="C251" s="13"/>
      <c r="D251" s="13"/>
      <c r="E251" s="13"/>
      <c r="F251" s="13"/>
      <c r="G251" s="13"/>
      <c r="H251" s="13"/>
      <c r="I251" s="13"/>
      <c r="J251" s="13"/>
      <c r="K251" s="13"/>
      <c r="L251" s="13"/>
      <c r="M251" s="13"/>
      <c r="N251" s="13"/>
      <c r="O251" s="13"/>
      <c r="P251" s="181"/>
      <c r="Q251" s="181"/>
      <c r="R251" s="181"/>
      <c r="S251" s="188"/>
      <c r="T251" s="189"/>
      <c r="U251" s="190"/>
      <c r="V251" s="191"/>
      <c r="W251" s="192"/>
      <c r="X251" s="192"/>
      <c r="Y251" s="192"/>
      <c r="Z251" s="192"/>
      <c r="AA251" s="187"/>
      <c r="AB251" s="187"/>
    </row>
    <row r="252" spans="1:28" ht="22.5" customHeight="1">
      <c r="A252" s="13"/>
      <c r="B252" s="13"/>
      <c r="C252" s="13"/>
      <c r="D252" s="13"/>
      <c r="E252" s="13"/>
      <c r="F252" s="13"/>
      <c r="G252" s="13"/>
      <c r="H252" s="13"/>
      <c r="I252" s="13"/>
      <c r="J252" s="13"/>
      <c r="K252" s="13"/>
      <c r="L252" s="13"/>
      <c r="M252" s="13"/>
      <c r="N252" s="13"/>
      <c r="O252" s="13"/>
      <c r="P252" s="181"/>
      <c r="Q252" s="181"/>
      <c r="R252" s="181"/>
      <c r="S252" s="188"/>
      <c r="T252" s="189"/>
      <c r="U252" s="190"/>
      <c r="V252" s="191"/>
      <c r="W252" s="192"/>
      <c r="X252" s="192"/>
      <c r="Y252" s="192"/>
      <c r="Z252" s="192"/>
      <c r="AA252" s="187"/>
      <c r="AB252" s="187"/>
    </row>
    <row r="253" spans="1:28" ht="22.5" customHeight="1">
      <c r="A253" s="13"/>
      <c r="B253" s="13"/>
      <c r="C253" s="13"/>
      <c r="D253" s="13"/>
      <c r="E253" s="13"/>
      <c r="F253" s="13"/>
      <c r="G253" s="13"/>
      <c r="H253" s="13"/>
      <c r="I253" s="13"/>
      <c r="J253" s="13"/>
      <c r="K253" s="13"/>
      <c r="L253" s="13"/>
      <c r="M253" s="13"/>
      <c r="N253" s="13"/>
      <c r="O253" s="13"/>
      <c r="P253" s="181"/>
      <c r="Q253" s="181"/>
      <c r="R253" s="181"/>
      <c r="S253" s="188"/>
      <c r="T253" s="189"/>
      <c r="U253" s="190"/>
      <c r="V253" s="191"/>
      <c r="W253" s="192"/>
      <c r="X253" s="192"/>
      <c r="Y253" s="192"/>
      <c r="Z253" s="192"/>
      <c r="AA253" s="187"/>
      <c r="AB253" s="187"/>
    </row>
    <row r="254" spans="1:28" ht="22.5" customHeight="1">
      <c r="A254" s="13"/>
      <c r="B254" s="13"/>
      <c r="C254" s="13"/>
      <c r="D254" s="13"/>
      <c r="E254" s="13"/>
      <c r="F254" s="13"/>
      <c r="G254" s="13"/>
      <c r="H254" s="13"/>
      <c r="I254" s="13"/>
      <c r="J254" s="13"/>
      <c r="K254" s="13"/>
      <c r="L254" s="13"/>
      <c r="M254" s="13"/>
      <c r="N254" s="13"/>
      <c r="O254" s="13"/>
      <c r="P254" s="181"/>
      <c r="Q254" s="181"/>
      <c r="R254" s="181"/>
      <c r="S254" s="188"/>
      <c r="T254" s="189"/>
      <c r="U254" s="190"/>
      <c r="V254" s="191"/>
      <c r="W254" s="192"/>
      <c r="X254" s="192"/>
      <c r="Y254" s="192"/>
      <c r="Z254" s="192"/>
      <c r="AA254" s="187"/>
      <c r="AB254" s="187"/>
    </row>
    <row r="255" spans="1:28" ht="22.5" customHeight="1">
      <c r="A255" s="13"/>
      <c r="B255" s="13"/>
      <c r="C255" s="13"/>
      <c r="D255" s="13"/>
      <c r="E255" s="13"/>
      <c r="F255" s="13"/>
      <c r="G255" s="13"/>
      <c r="H255" s="13"/>
      <c r="I255" s="13"/>
      <c r="J255" s="13"/>
      <c r="K255" s="13"/>
      <c r="L255" s="13"/>
      <c r="M255" s="13"/>
      <c r="N255" s="13"/>
      <c r="O255" s="13"/>
      <c r="P255" s="181"/>
      <c r="Q255" s="181"/>
      <c r="R255" s="181"/>
      <c r="S255" s="188"/>
      <c r="T255" s="189"/>
      <c r="U255" s="190"/>
      <c r="V255" s="191"/>
      <c r="W255" s="192"/>
      <c r="X255" s="192"/>
      <c r="Y255" s="192"/>
      <c r="Z255" s="192"/>
      <c r="AA255" s="187"/>
      <c r="AB255" s="187"/>
    </row>
    <row r="256" spans="1:28" ht="22.5" customHeight="1">
      <c r="A256" s="13"/>
      <c r="B256" s="13"/>
      <c r="C256" s="13"/>
      <c r="D256" s="13"/>
      <c r="E256" s="13"/>
      <c r="F256" s="13"/>
      <c r="G256" s="13"/>
      <c r="H256" s="13"/>
      <c r="I256" s="13"/>
      <c r="J256" s="13"/>
      <c r="K256" s="13"/>
      <c r="L256" s="13"/>
      <c r="M256" s="13"/>
      <c r="N256" s="13"/>
      <c r="O256" s="13"/>
      <c r="P256" s="181"/>
      <c r="Q256" s="181"/>
      <c r="R256" s="181"/>
      <c r="S256" s="188"/>
      <c r="T256" s="189"/>
      <c r="U256" s="190"/>
      <c r="V256" s="191"/>
      <c r="W256" s="192"/>
      <c r="X256" s="192"/>
      <c r="Y256" s="192"/>
      <c r="Z256" s="192"/>
      <c r="AA256" s="187"/>
      <c r="AB256" s="187"/>
    </row>
    <row r="257" spans="1:28" ht="22.5" customHeight="1">
      <c r="A257" s="13"/>
      <c r="B257" s="13"/>
      <c r="C257" s="13"/>
      <c r="D257" s="13"/>
      <c r="E257" s="13"/>
      <c r="F257" s="13"/>
      <c r="G257" s="13"/>
      <c r="H257" s="13"/>
      <c r="I257" s="13"/>
      <c r="J257" s="13"/>
      <c r="K257" s="13"/>
      <c r="L257" s="13"/>
      <c r="M257" s="13"/>
      <c r="N257" s="13"/>
      <c r="O257" s="13"/>
      <c r="P257" s="181"/>
      <c r="Q257" s="181"/>
      <c r="R257" s="181"/>
      <c r="S257" s="188"/>
      <c r="T257" s="189"/>
      <c r="U257" s="190"/>
      <c r="V257" s="191"/>
      <c r="W257" s="192"/>
      <c r="X257" s="192"/>
      <c r="Y257" s="192"/>
      <c r="Z257" s="192"/>
      <c r="AA257" s="187"/>
      <c r="AB257" s="187"/>
    </row>
    <row r="258" spans="1:28" ht="22.5" customHeight="1">
      <c r="A258" s="13"/>
      <c r="B258" s="13"/>
      <c r="C258" s="13"/>
      <c r="D258" s="13"/>
      <c r="E258" s="13"/>
      <c r="F258" s="13"/>
      <c r="G258" s="13"/>
      <c r="H258" s="13"/>
      <c r="I258" s="13"/>
      <c r="J258" s="13"/>
      <c r="K258" s="13"/>
      <c r="L258" s="13"/>
      <c r="M258" s="13"/>
      <c r="N258" s="13"/>
      <c r="O258" s="13"/>
      <c r="P258" s="181"/>
      <c r="Q258" s="181"/>
      <c r="R258" s="181"/>
      <c r="S258" s="188"/>
      <c r="T258" s="189"/>
      <c r="U258" s="190"/>
      <c r="V258" s="191"/>
      <c r="W258" s="192"/>
      <c r="X258" s="192"/>
      <c r="Y258" s="192"/>
      <c r="Z258" s="192"/>
      <c r="AA258" s="187"/>
      <c r="AB258" s="187"/>
    </row>
    <row r="259" spans="1:28" ht="22.5" customHeight="1">
      <c r="A259" s="13"/>
      <c r="B259" s="13"/>
      <c r="C259" s="13"/>
      <c r="D259" s="13"/>
      <c r="E259" s="13"/>
      <c r="F259" s="13"/>
      <c r="G259" s="13"/>
      <c r="H259" s="13"/>
      <c r="I259" s="13"/>
      <c r="J259" s="13"/>
      <c r="K259" s="13"/>
      <c r="L259" s="13"/>
      <c r="M259" s="13"/>
      <c r="N259" s="13"/>
      <c r="O259" s="13"/>
      <c r="P259" s="181"/>
      <c r="Q259" s="181"/>
      <c r="R259" s="181"/>
      <c r="S259" s="188"/>
      <c r="T259" s="189"/>
      <c r="U259" s="190"/>
      <c r="V259" s="191"/>
      <c r="W259" s="192"/>
      <c r="X259" s="192"/>
      <c r="Y259" s="192"/>
      <c r="Z259" s="192"/>
      <c r="AA259" s="187"/>
      <c r="AB259" s="187"/>
    </row>
    <row r="260" spans="1:28" ht="22.5" customHeight="1">
      <c r="A260" s="13"/>
      <c r="B260" s="13"/>
      <c r="C260" s="13"/>
      <c r="D260" s="13"/>
      <c r="E260" s="13"/>
      <c r="F260" s="13"/>
      <c r="G260" s="13"/>
      <c r="H260" s="13"/>
      <c r="I260" s="13"/>
      <c r="J260" s="13"/>
      <c r="K260" s="13"/>
      <c r="L260" s="13"/>
      <c r="M260" s="13"/>
      <c r="N260" s="13"/>
      <c r="O260" s="13"/>
      <c r="P260" s="181"/>
      <c r="Q260" s="181"/>
      <c r="R260" s="181"/>
      <c r="S260" s="188"/>
      <c r="T260" s="189"/>
      <c r="U260" s="190"/>
      <c r="V260" s="191"/>
      <c r="W260" s="192"/>
      <c r="X260" s="192"/>
      <c r="Y260" s="192"/>
      <c r="Z260" s="192"/>
      <c r="AA260" s="187"/>
      <c r="AB260" s="187"/>
    </row>
    <row r="261" spans="1:28" ht="22.5" customHeight="1">
      <c r="A261" s="13"/>
      <c r="B261" s="13"/>
      <c r="C261" s="13"/>
      <c r="D261" s="13"/>
      <c r="E261" s="13"/>
      <c r="F261" s="13"/>
      <c r="G261" s="13"/>
      <c r="H261" s="13"/>
      <c r="I261" s="13"/>
      <c r="J261" s="13"/>
      <c r="K261" s="13"/>
      <c r="L261" s="13"/>
      <c r="M261" s="13"/>
      <c r="N261" s="13"/>
      <c r="O261" s="13"/>
      <c r="P261" s="181"/>
      <c r="Q261" s="181"/>
      <c r="R261" s="181"/>
      <c r="S261" s="188"/>
      <c r="T261" s="189"/>
      <c r="U261" s="190"/>
      <c r="V261" s="191"/>
      <c r="W261" s="192"/>
      <c r="X261" s="192"/>
      <c r="Y261" s="192"/>
      <c r="Z261" s="192"/>
      <c r="AA261" s="187"/>
      <c r="AB261" s="187"/>
    </row>
    <row r="262" spans="1:28" ht="22.5" customHeight="1">
      <c r="A262" s="13"/>
      <c r="B262" s="13"/>
      <c r="C262" s="13"/>
      <c r="D262" s="13"/>
      <c r="E262" s="13"/>
      <c r="F262" s="13"/>
      <c r="G262" s="13"/>
      <c r="H262" s="13"/>
      <c r="I262" s="13"/>
      <c r="J262" s="13"/>
      <c r="K262" s="13"/>
      <c r="L262" s="13"/>
      <c r="M262" s="13"/>
      <c r="N262" s="13"/>
      <c r="O262" s="13"/>
      <c r="P262" s="181"/>
      <c r="Q262" s="181"/>
      <c r="R262" s="181"/>
      <c r="S262" s="188"/>
      <c r="T262" s="189"/>
      <c r="U262" s="190"/>
      <c r="V262" s="191"/>
      <c r="W262" s="192"/>
      <c r="X262" s="192"/>
      <c r="Y262" s="192"/>
      <c r="Z262" s="192"/>
      <c r="AA262" s="187"/>
      <c r="AB262" s="187"/>
    </row>
    <row r="263" spans="1:28" ht="22.5" customHeight="1">
      <c r="A263" s="13"/>
      <c r="B263" s="13"/>
      <c r="C263" s="13"/>
      <c r="D263" s="13"/>
      <c r="E263" s="13"/>
      <c r="F263" s="13"/>
      <c r="G263" s="13"/>
      <c r="H263" s="13"/>
      <c r="I263" s="13"/>
      <c r="J263" s="13"/>
      <c r="K263" s="13"/>
      <c r="L263" s="13"/>
      <c r="M263" s="13"/>
      <c r="N263" s="13"/>
      <c r="O263" s="13"/>
      <c r="P263" s="181"/>
      <c r="Q263" s="181"/>
      <c r="R263" s="181"/>
      <c r="S263" s="188"/>
      <c r="T263" s="189"/>
      <c r="U263" s="190"/>
      <c r="V263" s="191"/>
      <c r="W263" s="192"/>
      <c r="X263" s="192"/>
      <c r="Y263" s="192"/>
      <c r="Z263" s="192"/>
      <c r="AA263" s="187"/>
      <c r="AB263" s="187"/>
    </row>
    <row r="264" spans="1:28" ht="22.5" customHeight="1">
      <c r="A264" s="13"/>
      <c r="B264" s="13"/>
      <c r="C264" s="13"/>
      <c r="D264" s="13"/>
      <c r="E264" s="13"/>
      <c r="F264" s="13"/>
      <c r="G264" s="13"/>
      <c r="H264" s="13"/>
      <c r="I264" s="13"/>
      <c r="J264" s="13"/>
      <c r="K264" s="13"/>
      <c r="L264" s="13"/>
      <c r="M264" s="13"/>
      <c r="N264" s="13"/>
      <c r="O264" s="13"/>
      <c r="P264" s="181"/>
      <c r="Q264" s="181"/>
      <c r="R264" s="181"/>
      <c r="S264" s="188"/>
      <c r="T264" s="189"/>
      <c r="U264" s="190"/>
      <c r="V264" s="191"/>
      <c r="W264" s="192"/>
      <c r="X264" s="192"/>
      <c r="Y264" s="192"/>
      <c r="Z264" s="192"/>
      <c r="AA264" s="187"/>
      <c r="AB264" s="187"/>
    </row>
    <row r="265" spans="1:28" ht="22.5" customHeight="1">
      <c r="A265" s="13"/>
      <c r="B265" s="13"/>
      <c r="C265" s="13"/>
      <c r="D265" s="13"/>
      <c r="E265" s="13"/>
      <c r="F265" s="13"/>
      <c r="G265" s="13"/>
      <c r="H265" s="13"/>
      <c r="I265" s="13"/>
      <c r="J265" s="13"/>
      <c r="K265" s="13"/>
      <c r="L265" s="13"/>
      <c r="M265" s="13"/>
      <c r="N265" s="13"/>
      <c r="O265" s="13"/>
      <c r="P265" s="181"/>
      <c r="Q265" s="181"/>
      <c r="R265" s="181"/>
      <c r="S265" s="188"/>
      <c r="T265" s="189"/>
      <c r="U265" s="190"/>
      <c r="V265" s="191"/>
      <c r="W265" s="192"/>
      <c r="X265" s="192"/>
      <c r="Y265" s="192"/>
      <c r="Z265" s="192"/>
      <c r="AA265" s="187"/>
      <c r="AB265" s="187"/>
    </row>
    <row r="266" spans="1:28" ht="22.5" customHeight="1">
      <c r="A266" s="13"/>
      <c r="B266" s="13"/>
      <c r="C266" s="13"/>
      <c r="D266" s="13"/>
      <c r="E266" s="13"/>
      <c r="F266" s="13"/>
      <c r="G266" s="13"/>
      <c r="H266" s="13"/>
      <c r="I266" s="13"/>
      <c r="J266" s="13"/>
      <c r="K266" s="13"/>
      <c r="L266" s="13"/>
      <c r="M266" s="13"/>
      <c r="N266" s="13"/>
      <c r="O266" s="13"/>
      <c r="P266" s="181"/>
      <c r="Q266" s="181"/>
      <c r="R266" s="181"/>
      <c r="S266" s="188"/>
      <c r="T266" s="189"/>
      <c r="U266" s="190"/>
      <c r="V266" s="191"/>
      <c r="W266" s="192"/>
      <c r="X266" s="192"/>
      <c r="Y266" s="192"/>
      <c r="Z266" s="192"/>
      <c r="AA266" s="187"/>
      <c r="AB266" s="187"/>
    </row>
    <row r="267" spans="1:28" ht="22.5" customHeight="1">
      <c r="A267" s="13"/>
      <c r="B267" s="13"/>
      <c r="C267" s="13"/>
      <c r="D267" s="13"/>
      <c r="E267" s="13"/>
      <c r="F267" s="13"/>
      <c r="G267" s="13"/>
      <c r="H267" s="13"/>
      <c r="I267" s="13"/>
      <c r="J267" s="13"/>
      <c r="K267" s="13"/>
      <c r="L267" s="13"/>
      <c r="M267" s="13"/>
      <c r="N267" s="13"/>
      <c r="O267" s="13"/>
      <c r="P267" s="181"/>
      <c r="Q267" s="181"/>
      <c r="R267" s="181"/>
      <c r="S267" s="188"/>
      <c r="T267" s="189"/>
      <c r="U267" s="190"/>
      <c r="V267" s="191"/>
      <c r="W267" s="192"/>
      <c r="X267" s="192"/>
      <c r="Y267" s="192"/>
      <c r="Z267" s="192"/>
      <c r="AA267" s="187"/>
      <c r="AB267" s="187"/>
    </row>
    <row r="268" spans="1:28" ht="22.5" customHeight="1">
      <c r="A268" s="13"/>
      <c r="B268" s="13"/>
      <c r="C268" s="13"/>
      <c r="D268" s="13"/>
      <c r="E268" s="13"/>
      <c r="F268" s="13"/>
      <c r="G268" s="13"/>
      <c r="H268" s="13"/>
      <c r="I268" s="13"/>
      <c r="J268" s="13"/>
      <c r="K268" s="13"/>
      <c r="L268" s="13"/>
      <c r="M268" s="13"/>
      <c r="N268" s="13"/>
      <c r="O268" s="13"/>
      <c r="P268" s="181"/>
      <c r="Q268" s="181"/>
      <c r="R268" s="181"/>
      <c r="S268" s="188"/>
      <c r="T268" s="189"/>
      <c r="U268" s="190"/>
      <c r="V268" s="191"/>
      <c r="W268" s="192"/>
      <c r="X268" s="192"/>
      <c r="Y268" s="192"/>
      <c r="Z268" s="192"/>
      <c r="AA268" s="187"/>
      <c r="AB268" s="187"/>
    </row>
    <row r="269" spans="1:28" ht="22.5" customHeight="1">
      <c r="A269" s="13"/>
      <c r="B269" s="13"/>
      <c r="C269" s="13"/>
      <c r="D269" s="13"/>
      <c r="E269" s="13"/>
      <c r="F269" s="13"/>
      <c r="G269" s="13"/>
      <c r="H269" s="13"/>
      <c r="I269" s="13"/>
      <c r="J269" s="13"/>
      <c r="K269" s="13"/>
      <c r="L269" s="13"/>
      <c r="M269" s="13"/>
      <c r="N269" s="13"/>
      <c r="O269" s="13"/>
      <c r="P269" s="181"/>
      <c r="Q269" s="181"/>
      <c r="R269" s="181"/>
      <c r="S269" s="188"/>
      <c r="T269" s="189"/>
      <c r="U269" s="190"/>
      <c r="V269" s="191"/>
      <c r="W269" s="192"/>
      <c r="X269" s="192"/>
      <c r="Y269" s="192"/>
      <c r="Z269" s="192"/>
      <c r="AA269" s="187"/>
      <c r="AB269" s="187"/>
    </row>
    <row r="270" spans="1:28" ht="22.5" customHeight="1">
      <c r="A270" s="13"/>
      <c r="B270" s="13"/>
      <c r="C270" s="13"/>
      <c r="D270" s="13"/>
      <c r="E270" s="13"/>
      <c r="F270" s="13"/>
      <c r="G270" s="13"/>
      <c r="H270" s="13"/>
      <c r="I270" s="13"/>
      <c r="J270" s="13"/>
      <c r="K270" s="13"/>
      <c r="L270" s="13"/>
      <c r="M270" s="13"/>
      <c r="N270" s="13"/>
      <c r="O270" s="13"/>
      <c r="P270" s="181"/>
      <c r="Q270" s="181"/>
      <c r="R270" s="181"/>
      <c r="S270" s="188"/>
      <c r="T270" s="189"/>
      <c r="U270" s="190"/>
      <c r="V270" s="191"/>
      <c r="W270" s="192"/>
      <c r="X270" s="192"/>
      <c r="Y270" s="192"/>
      <c r="Z270" s="192"/>
      <c r="AA270" s="187"/>
      <c r="AB270" s="187"/>
    </row>
    <row r="271" spans="1:28" ht="22.5" customHeight="1">
      <c r="A271" s="13"/>
      <c r="B271" s="13"/>
      <c r="C271" s="13"/>
      <c r="D271" s="13"/>
      <c r="E271" s="13"/>
      <c r="F271" s="13"/>
      <c r="G271" s="13"/>
      <c r="H271" s="13"/>
      <c r="I271" s="13"/>
      <c r="J271" s="13"/>
      <c r="K271" s="13"/>
      <c r="L271" s="13"/>
      <c r="M271" s="13"/>
      <c r="N271" s="13"/>
      <c r="O271" s="13"/>
      <c r="P271" s="181"/>
      <c r="Q271" s="181"/>
      <c r="R271" s="181"/>
      <c r="S271" s="188"/>
      <c r="T271" s="189"/>
      <c r="U271" s="190"/>
      <c r="V271" s="191"/>
      <c r="W271" s="192"/>
      <c r="X271" s="192"/>
      <c r="Y271" s="192"/>
      <c r="Z271" s="192"/>
      <c r="AA271" s="187"/>
      <c r="AB271" s="187"/>
    </row>
    <row r="272" spans="1:28" ht="22.5" customHeight="1">
      <c r="A272" s="13"/>
      <c r="B272" s="13"/>
      <c r="C272" s="13"/>
      <c r="D272" s="13"/>
      <c r="E272" s="13"/>
      <c r="F272" s="13"/>
      <c r="G272" s="13"/>
      <c r="H272" s="13"/>
      <c r="I272" s="13"/>
      <c r="J272" s="13"/>
      <c r="K272" s="13"/>
      <c r="L272" s="13"/>
      <c r="M272" s="13"/>
      <c r="N272" s="13"/>
      <c r="O272" s="13"/>
      <c r="P272" s="181"/>
      <c r="Q272" s="181"/>
      <c r="R272" s="181"/>
      <c r="S272" s="188"/>
      <c r="T272" s="189"/>
      <c r="U272" s="190"/>
      <c r="V272" s="191"/>
      <c r="W272" s="192"/>
      <c r="X272" s="192"/>
      <c r="Y272" s="192"/>
      <c r="Z272" s="192"/>
      <c r="AA272" s="187"/>
      <c r="AB272" s="187"/>
    </row>
    <row r="273" spans="1:28" ht="22.5" customHeight="1">
      <c r="A273" s="13"/>
      <c r="B273" s="13"/>
      <c r="C273" s="13"/>
      <c r="D273" s="13"/>
      <c r="E273" s="13"/>
      <c r="F273" s="13"/>
      <c r="G273" s="13"/>
      <c r="H273" s="13"/>
      <c r="I273" s="13"/>
      <c r="J273" s="13"/>
      <c r="K273" s="13"/>
      <c r="L273" s="13"/>
      <c r="M273" s="13"/>
      <c r="N273" s="13"/>
      <c r="O273" s="13"/>
      <c r="P273" s="181"/>
      <c r="Q273" s="181"/>
      <c r="R273" s="181"/>
      <c r="S273" s="188"/>
      <c r="T273" s="189"/>
      <c r="U273" s="190"/>
      <c r="V273" s="191"/>
      <c r="W273" s="192"/>
      <c r="X273" s="192"/>
      <c r="Y273" s="192"/>
      <c r="Z273" s="192"/>
      <c r="AA273" s="187"/>
      <c r="AB273" s="187"/>
    </row>
    <row r="274" spans="1:28" ht="22.5" customHeight="1">
      <c r="A274" s="13"/>
      <c r="B274" s="13"/>
      <c r="C274" s="13"/>
      <c r="D274" s="13"/>
      <c r="E274" s="13"/>
      <c r="F274" s="13"/>
      <c r="G274" s="13"/>
      <c r="H274" s="13"/>
      <c r="I274" s="13"/>
      <c r="J274" s="13"/>
      <c r="K274" s="13"/>
      <c r="L274" s="13"/>
      <c r="M274" s="13"/>
      <c r="N274" s="13"/>
      <c r="O274" s="13"/>
      <c r="P274" s="181"/>
      <c r="Q274" s="181"/>
      <c r="R274" s="181"/>
      <c r="S274" s="188"/>
      <c r="T274" s="189"/>
      <c r="U274" s="190"/>
      <c r="V274" s="191"/>
      <c r="W274" s="192"/>
      <c r="X274" s="192"/>
      <c r="Y274" s="192"/>
      <c r="Z274" s="192"/>
      <c r="AA274" s="187"/>
      <c r="AB274" s="187"/>
    </row>
    <row r="275" spans="1:28" ht="22.5" customHeight="1">
      <c r="A275" s="13"/>
      <c r="B275" s="13"/>
      <c r="C275" s="13"/>
      <c r="D275" s="13"/>
      <c r="E275" s="13"/>
      <c r="F275" s="13"/>
      <c r="G275" s="13"/>
      <c r="H275" s="13"/>
      <c r="I275" s="13"/>
      <c r="J275" s="13"/>
      <c r="K275" s="13"/>
      <c r="L275" s="13"/>
      <c r="M275" s="13"/>
      <c r="N275" s="13"/>
      <c r="O275" s="13"/>
      <c r="P275" s="181"/>
      <c r="Q275" s="181"/>
      <c r="R275" s="181"/>
      <c r="S275" s="188"/>
      <c r="T275" s="189"/>
      <c r="U275" s="190"/>
      <c r="V275" s="191"/>
      <c r="W275" s="192"/>
      <c r="X275" s="192"/>
      <c r="Y275" s="192"/>
      <c r="Z275" s="192"/>
      <c r="AA275" s="187"/>
      <c r="AB275" s="187"/>
    </row>
    <row r="276" spans="1:28" ht="22.5" customHeight="1">
      <c r="A276" s="13"/>
      <c r="B276" s="13"/>
      <c r="C276" s="13"/>
      <c r="D276" s="13"/>
      <c r="E276" s="13"/>
      <c r="F276" s="13"/>
      <c r="G276" s="13"/>
      <c r="H276" s="13"/>
      <c r="I276" s="13"/>
      <c r="J276" s="13"/>
      <c r="K276" s="13"/>
      <c r="L276" s="13"/>
      <c r="M276" s="13"/>
      <c r="N276" s="13"/>
      <c r="O276" s="13"/>
      <c r="P276" s="181"/>
      <c r="Q276" s="181"/>
      <c r="R276" s="181"/>
      <c r="S276" s="188"/>
      <c r="T276" s="189"/>
      <c r="U276" s="190"/>
      <c r="V276" s="191"/>
      <c r="W276" s="192"/>
      <c r="X276" s="192"/>
      <c r="Y276" s="192"/>
      <c r="Z276" s="192"/>
      <c r="AA276" s="187"/>
      <c r="AB276" s="187"/>
    </row>
    <row r="277" spans="1:28" ht="22.5" customHeight="1">
      <c r="A277" s="13"/>
      <c r="B277" s="13"/>
      <c r="C277" s="13"/>
      <c r="D277" s="13"/>
      <c r="E277" s="13"/>
      <c r="F277" s="13"/>
      <c r="G277" s="13"/>
      <c r="H277" s="13"/>
      <c r="I277" s="13"/>
      <c r="J277" s="13"/>
      <c r="K277" s="13"/>
      <c r="L277" s="13"/>
      <c r="M277" s="13"/>
      <c r="N277" s="13"/>
      <c r="O277" s="13"/>
      <c r="P277" s="181"/>
      <c r="Q277" s="181"/>
      <c r="R277" s="181"/>
      <c r="S277" s="188"/>
      <c r="T277" s="189"/>
      <c r="U277" s="190"/>
      <c r="V277" s="191"/>
      <c r="W277" s="192"/>
      <c r="X277" s="192"/>
      <c r="Y277" s="192"/>
      <c r="Z277" s="192"/>
      <c r="AA277" s="187"/>
      <c r="AB277" s="187"/>
    </row>
    <row r="278" spans="1:28" ht="22.5" customHeight="1">
      <c r="A278" s="13"/>
      <c r="B278" s="13"/>
      <c r="C278" s="13"/>
      <c r="D278" s="13"/>
      <c r="E278" s="13"/>
      <c r="F278" s="13"/>
      <c r="G278" s="13"/>
      <c r="H278" s="13"/>
      <c r="I278" s="13"/>
      <c r="J278" s="13"/>
      <c r="K278" s="13"/>
      <c r="L278" s="13"/>
      <c r="M278" s="13"/>
      <c r="N278" s="13"/>
      <c r="O278" s="13"/>
      <c r="P278" s="181"/>
      <c r="Q278" s="181"/>
      <c r="R278" s="181"/>
      <c r="S278" s="188"/>
      <c r="T278" s="189"/>
      <c r="U278" s="190"/>
      <c r="V278" s="191"/>
      <c r="W278" s="192"/>
      <c r="X278" s="192"/>
      <c r="Y278" s="192"/>
      <c r="Z278" s="192"/>
      <c r="AA278" s="187"/>
      <c r="AB278" s="187"/>
    </row>
    <row r="279" spans="1:28" ht="22.5" customHeight="1">
      <c r="A279" s="13"/>
      <c r="B279" s="13"/>
      <c r="C279" s="13"/>
      <c r="D279" s="13"/>
      <c r="E279" s="13"/>
      <c r="F279" s="13"/>
      <c r="G279" s="13"/>
      <c r="H279" s="13"/>
      <c r="I279" s="13"/>
      <c r="J279" s="13"/>
      <c r="K279" s="13"/>
      <c r="L279" s="13"/>
      <c r="M279" s="13"/>
      <c r="N279" s="13"/>
      <c r="O279" s="13"/>
      <c r="P279" s="181"/>
      <c r="Q279" s="181"/>
      <c r="R279" s="181"/>
      <c r="S279" s="188"/>
      <c r="T279" s="189"/>
      <c r="U279" s="190"/>
      <c r="V279" s="191"/>
      <c r="W279" s="192"/>
      <c r="X279" s="192"/>
      <c r="Y279" s="192"/>
      <c r="Z279" s="192"/>
      <c r="AA279" s="187"/>
      <c r="AB279" s="187"/>
    </row>
    <row r="280" spans="1:28" ht="22.5" customHeight="1">
      <c r="A280" s="13"/>
      <c r="B280" s="13"/>
      <c r="C280" s="13"/>
      <c r="D280" s="13"/>
      <c r="E280" s="13"/>
      <c r="F280" s="13"/>
      <c r="G280" s="13"/>
      <c r="H280" s="13"/>
      <c r="I280" s="13"/>
      <c r="J280" s="13"/>
      <c r="K280" s="13"/>
      <c r="L280" s="13"/>
      <c r="M280" s="13"/>
      <c r="N280" s="13"/>
      <c r="O280" s="13"/>
      <c r="P280" s="181"/>
      <c r="Q280" s="181"/>
      <c r="R280" s="181"/>
      <c r="S280" s="188"/>
      <c r="T280" s="189"/>
      <c r="U280" s="190"/>
      <c r="V280" s="191"/>
      <c r="W280" s="192"/>
      <c r="X280" s="192"/>
      <c r="Y280" s="192"/>
      <c r="Z280" s="192"/>
      <c r="AA280" s="187"/>
      <c r="AB280" s="187"/>
    </row>
    <row r="281" spans="1:28" ht="22.5" customHeight="1">
      <c r="A281" s="13"/>
      <c r="B281" s="13"/>
      <c r="C281" s="13"/>
      <c r="D281" s="13"/>
      <c r="E281" s="13"/>
      <c r="F281" s="13"/>
      <c r="G281" s="13"/>
      <c r="H281" s="13"/>
      <c r="I281" s="13"/>
      <c r="J281" s="13"/>
      <c r="K281" s="13"/>
      <c r="L281" s="13"/>
      <c r="M281" s="13"/>
      <c r="N281" s="13"/>
      <c r="O281" s="13"/>
      <c r="P281" s="181"/>
      <c r="Q281" s="181"/>
      <c r="R281" s="181"/>
      <c r="S281" s="188"/>
      <c r="T281" s="189"/>
      <c r="U281" s="190"/>
      <c r="V281" s="191"/>
      <c r="W281" s="192"/>
      <c r="X281" s="192"/>
      <c r="Y281" s="192"/>
      <c r="Z281" s="192"/>
      <c r="AA281" s="187"/>
      <c r="AB281" s="187"/>
    </row>
    <row r="282" spans="1:28" ht="22.5" customHeight="1">
      <c r="A282" s="13"/>
      <c r="B282" s="13"/>
      <c r="C282" s="13"/>
      <c r="D282" s="13"/>
      <c r="E282" s="13"/>
      <c r="F282" s="13"/>
      <c r="G282" s="13"/>
      <c r="H282" s="13"/>
      <c r="I282" s="13"/>
      <c r="J282" s="13"/>
      <c r="K282" s="13"/>
      <c r="L282" s="13"/>
      <c r="M282" s="13"/>
      <c r="N282" s="13"/>
      <c r="O282" s="13"/>
      <c r="P282" s="181"/>
      <c r="Q282" s="181"/>
      <c r="R282" s="181"/>
      <c r="S282" s="188"/>
      <c r="T282" s="189"/>
      <c r="U282" s="190"/>
      <c r="V282" s="191"/>
      <c r="W282" s="192"/>
      <c r="X282" s="192"/>
      <c r="Y282" s="192"/>
      <c r="Z282" s="192"/>
      <c r="AA282" s="187"/>
      <c r="AB282" s="187"/>
    </row>
    <row r="283" spans="1:28" ht="22.5" customHeight="1">
      <c r="A283" s="13"/>
      <c r="B283" s="13"/>
      <c r="C283" s="13"/>
      <c r="D283" s="13"/>
      <c r="E283" s="13"/>
      <c r="F283" s="13"/>
      <c r="G283" s="13"/>
      <c r="H283" s="13"/>
      <c r="I283" s="13"/>
      <c r="J283" s="13"/>
      <c r="K283" s="13"/>
      <c r="L283" s="13"/>
      <c r="M283" s="13"/>
      <c r="N283" s="13"/>
      <c r="O283" s="13"/>
      <c r="P283" s="181"/>
      <c r="Q283" s="181"/>
      <c r="R283" s="181"/>
      <c r="S283" s="188"/>
      <c r="T283" s="189"/>
      <c r="U283" s="190"/>
      <c r="V283" s="191"/>
      <c r="W283" s="192"/>
      <c r="X283" s="192"/>
      <c r="Y283" s="192"/>
      <c r="Z283" s="192"/>
      <c r="AA283" s="187"/>
      <c r="AB283" s="187"/>
    </row>
    <row r="284" spans="1:28" ht="22.5" customHeight="1">
      <c r="A284" s="13"/>
      <c r="B284" s="13"/>
      <c r="C284" s="13"/>
      <c r="D284" s="13"/>
      <c r="E284" s="13"/>
      <c r="F284" s="13"/>
      <c r="G284" s="13"/>
      <c r="H284" s="13"/>
      <c r="I284" s="13"/>
      <c r="J284" s="13"/>
      <c r="K284" s="13"/>
      <c r="L284" s="13"/>
      <c r="M284" s="13"/>
      <c r="N284" s="13"/>
      <c r="O284" s="13"/>
      <c r="P284" s="181"/>
      <c r="Q284" s="181"/>
      <c r="R284" s="181"/>
      <c r="S284" s="188"/>
      <c r="T284" s="189"/>
      <c r="U284" s="190"/>
      <c r="V284" s="191"/>
      <c r="W284" s="192"/>
      <c r="X284" s="192"/>
      <c r="Y284" s="192"/>
      <c r="Z284" s="192"/>
      <c r="AA284" s="187"/>
      <c r="AB284" s="187"/>
    </row>
    <row r="285" spans="1:28" ht="22.5" customHeight="1">
      <c r="A285" s="13"/>
      <c r="B285" s="13"/>
      <c r="C285" s="13"/>
      <c r="D285" s="13"/>
      <c r="E285" s="13"/>
      <c r="F285" s="13"/>
      <c r="G285" s="13"/>
      <c r="H285" s="13"/>
      <c r="I285" s="13"/>
      <c r="J285" s="13"/>
      <c r="K285" s="13"/>
      <c r="L285" s="13"/>
      <c r="M285" s="13"/>
      <c r="N285" s="13"/>
      <c r="O285" s="13"/>
      <c r="P285" s="181"/>
      <c r="Q285" s="181"/>
      <c r="R285" s="181"/>
      <c r="S285" s="188"/>
      <c r="T285" s="189"/>
      <c r="U285" s="190"/>
      <c r="V285" s="191"/>
      <c r="W285" s="192"/>
      <c r="X285" s="192"/>
      <c r="Y285" s="192"/>
      <c r="Z285" s="192"/>
      <c r="AA285" s="187"/>
      <c r="AB285" s="187"/>
    </row>
    <row r="286" spans="1:28" ht="22.5" customHeight="1">
      <c r="A286" s="13"/>
      <c r="B286" s="13"/>
      <c r="C286" s="13"/>
      <c r="D286" s="13"/>
      <c r="E286" s="13"/>
      <c r="F286" s="13"/>
      <c r="G286" s="13"/>
      <c r="H286" s="13"/>
      <c r="I286" s="13"/>
      <c r="J286" s="13"/>
      <c r="K286" s="13"/>
      <c r="L286" s="13"/>
      <c r="M286" s="13"/>
      <c r="N286" s="13"/>
      <c r="O286" s="13"/>
      <c r="P286" s="181"/>
      <c r="Q286" s="181"/>
      <c r="R286" s="181"/>
      <c r="S286" s="188"/>
      <c r="T286" s="189"/>
      <c r="U286" s="190"/>
      <c r="V286" s="191"/>
      <c r="W286" s="192"/>
      <c r="X286" s="192"/>
      <c r="Y286" s="192"/>
      <c r="Z286" s="192"/>
      <c r="AA286" s="187"/>
      <c r="AB286" s="187"/>
    </row>
    <row r="287" spans="1:28" ht="22.5" customHeight="1">
      <c r="A287" s="13"/>
      <c r="B287" s="13"/>
      <c r="C287" s="13"/>
      <c r="D287" s="13"/>
      <c r="E287" s="13"/>
      <c r="F287" s="13"/>
      <c r="G287" s="13"/>
      <c r="H287" s="13"/>
      <c r="I287" s="13"/>
      <c r="J287" s="13"/>
      <c r="K287" s="13"/>
      <c r="L287" s="13"/>
      <c r="M287" s="13"/>
      <c r="N287" s="13"/>
      <c r="O287" s="13"/>
      <c r="P287" s="181"/>
      <c r="Q287" s="181"/>
      <c r="R287" s="181"/>
      <c r="S287" s="188"/>
      <c r="T287" s="189"/>
      <c r="U287" s="190"/>
      <c r="V287" s="191"/>
      <c r="W287" s="192"/>
      <c r="X287" s="192"/>
      <c r="Y287" s="192"/>
      <c r="Z287" s="192"/>
      <c r="AA287" s="187"/>
      <c r="AB287" s="187"/>
    </row>
    <row r="288" spans="1:28" ht="22.5" customHeight="1">
      <c r="A288" s="13"/>
      <c r="B288" s="13"/>
      <c r="C288" s="13"/>
      <c r="D288" s="13"/>
      <c r="E288" s="13"/>
      <c r="F288" s="13"/>
      <c r="G288" s="13"/>
      <c r="H288" s="13"/>
      <c r="I288" s="13"/>
      <c r="J288" s="13"/>
      <c r="K288" s="13"/>
      <c r="L288" s="13"/>
      <c r="M288" s="13"/>
      <c r="N288" s="13"/>
      <c r="O288" s="13"/>
      <c r="P288" s="181"/>
      <c r="Q288" s="181"/>
      <c r="R288" s="181"/>
      <c r="S288" s="188"/>
      <c r="T288" s="189"/>
      <c r="U288" s="190"/>
      <c r="V288" s="191"/>
      <c r="W288" s="192"/>
      <c r="X288" s="192"/>
      <c r="Y288" s="192"/>
      <c r="Z288" s="192"/>
      <c r="AA288" s="187"/>
      <c r="AB288" s="187"/>
    </row>
    <row r="289" spans="1:28" ht="22.5" customHeight="1">
      <c r="A289" s="13"/>
      <c r="B289" s="13"/>
      <c r="C289" s="13"/>
      <c r="D289" s="13"/>
      <c r="E289" s="13"/>
      <c r="F289" s="13"/>
      <c r="G289" s="13"/>
      <c r="H289" s="13"/>
      <c r="I289" s="13"/>
      <c r="J289" s="13"/>
      <c r="K289" s="13"/>
      <c r="L289" s="13"/>
      <c r="M289" s="13"/>
      <c r="N289" s="13"/>
      <c r="O289" s="13"/>
      <c r="P289" s="181"/>
      <c r="Q289" s="181"/>
      <c r="R289" s="181"/>
      <c r="S289" s="188"/>
      <c r="T289" s="189"/>
      <c r="U289" s="190"/>
      <c r="V289" s="191"/>
      <c r="W289" s="192"/>
      <c r="X289" s="192"/>
      <c r="Y289" s="192"/>
      <c r="Z289" s="192"/>
      <c r="AA289" s="187"/>
      <c r="AB289" s="187"/>
    </row>
    <row r="290" spans="1:28" ht="22.5" customHeight="1">
      <c r="A290" s="13"/>
      <c r="B290" s="13"/>
      <c r="C290" s="13"/>
      <c r="D290" s="13"/>
      <c r="E290" s="13"/>
      <c r="F290" s="13"/>
      <c r="G290" s="13"/>
      <c r="H290" s="13"/>
      <c r="I290" s="13"/>
      <c r="J290" s="13"/>
      <c r="K290" s="13"/>
      <c r="L290" s="13"/>
      <c r="M290" s="13"/>
      <c r="N290" s="13"/>
      <c r="O290" s="13"/>
      <c r="P290" s="181"/>
      <c r="Q290" s="181"/>
      <c r="R290" s="181"/>
      <c r="S290" s="188"/>
      <c r="T290" s="189"/>
      <c r="U290" s="190"/>
      <c r="V290" s="191"/>
      <c r="W290" s="192"/>
      <c r="X290" s="192"/>
      <c r="Y290" s="192"/>
      <c r="Z290" s="192"/>
      <c r="AA290" s="187"/>
      <c r="AB290" s="187"/>
    </row>
    <row r="291" spans="1:28" ht="22.5" customHeight="1">
      <c r="A291" s="13"/>
      <c r="B291" s="13"/>
      <c r="C291" s="13"/>
      <c r="D291" s="13"/>
      <c r="E291" s="13"/>
      <c r="F291" s="13"/>
      <c r="G291" s="13"/>
      <c r="H291" s="13"/>
      <c r="I291" s="13"/>
      <c r="J291" s="13"/>
      <c r="K291" s="13"/>
      <c r="L291" s="13"/>
      <c r="M291" s="13"/>
      <c r="N291" s="13"/>
      <c r="O291" s="13"/>
      <c r="P291" s="181"/>
      <c r="Q291" s="181"/>
      <c r="R291" s="181"/>
      <c r="S291" s="188"/>
      <c r="T291" s="189"/>
      <c r="U291" s="190"/>
      <c r="V291" s="191"/>
      <c r="W291" s="192"/>
      <c r="X291" s="192"/>
      <c r="Y291" s="192"/>
      <c r="Z291" s="192"/>
      <c r="AA291" s="187"/>
      <c r="AB291" s="187"/>
    </row>
    <row r="292" spans="1:28" ht="22.5" customHeight="1">
      <c r="A292" s="13"/>
      <c r="B292" s="13"/>
      <c r="C292" s="13"/>
      <c r="D292" s="13"/>
      <c r="E292" s="13"/>
      <c r="F292" s="13"/>
      <c r="G292" s="13"/>
      <c r="H292" s="13"/>
      <c r="I292" s="13"/>
      <c r="J292" s="13"/>
      <c r="K292" s="13"/>
      <c r="L292" s="13"/>
      <c r="M292" s="13"/>
      <c r="N292" s="13"/>
      <c r="O292" s="13"/>
      <c r="P292" s="181"/>
      <c r="Q292" s="181"/>
      <c r="R292" s="181"/>
      <c r="S292" s="188"/>
      <c r="T292" s="189"/>
      <c r="U292" s="190"/>
      <c r="V292" s="191"/>
      <c r="W292" s="192"/>
      <c r="X292" s="192"/>
      <c r="Y292" s="192"/>
      <c r="Z292" s="192"/>
      <c r="AA292" s="187"/>
      <c r="AB292" s="187"/>
    </row>
    <row r="293" spans="1:28" ht="22.5" customHeight="1">
      <c r="A293" s="13"/>
      <c r="B293" s="13"/>
      <c r="C293" s="13"/>
      <c r="D293" s="13"/>
      <c r="E293" s="13"/>
      <c r="F293" s="13"/>
      <c r="G293" s="13"/>
      <c r="H293" s="13"/>
      <c r="I293" s="13"/>
      <c r="J293" s="13"/>
      <c r="K293" s="13"/>
      <c r="L293" s="13"/>
      <c r="M293" s="13"/>
      <c r="N293" s="13"/>
      <c r="O293" s="13"/>
      <c r="P293" s="181"/>
      <c r="Q293" s="181"/>
      <c r="R293" s="181"/>
      <c r="S293" s="188"/>
      <c r="T293" s="189"/>
      <c r="U293" s="190"/>
      <c r="V293" s="191"/>
      <c r="W293" s="192"/>
      <c r="X293" s="192"/>
      <c r="Y293" s="192"/>
      <c r="Z293" s="192"/>
      <c r="AA293" s="187"/>
      <c r="AB293" s="187"/>
    </row>
    <row r="294" spans="1:28" ht="22.5" customHeight="1">
      <c r="A294" s="13"/>
      <c r="B294" s="13"/>
      <c r="C294" s="13"/>
      <c r="D294" s="13"/>
      <c r="E294" s="13"/>
      <c r="F294" s="13"/>
      <c r="G294" s="13"/>
      <c r="H294" s="13"/>
      <c r="I294" s="13"/>
      <c r="J294" s="13"/>
      <c r="K294" s="13"/>
      <c r="L294" s="13"/>
      <c r="M294" s="13"/>
      <c r="N294" s="13"/>
      <c r="O294" s="13"/>
      <c r="P294" s="181"/>
      <c r="Q294" s="181"/>
      <c r="R294" s="181"/>
      <c r="S294" s="188"/>
      <c r="T294" s="189"/>
      <c r="U294" s="190"/>
      <c r="V294" s="191"/>
      <c r="W294" s="192"/>
      <c r="X294" s="192"/>
      <c r="Y294" s="192"/>
      <c r="Z294" s="192"/>
      <c r="AA294" s="187"/>
      <c r="AB294" s="187"/>
    </row>
    <row r="295" spans="1:28" ht="22.5" customHeight="1">
      <c r="A295" s="13"/>
      <c r="B295" s="13"/>
      <c r="C295" s="13"/>
      <c r="D295" s="13"/>
      <c r="E295" s="13"/>
      <c r="F295" s="13"/>
      <c r="G295" s="13"/>
      <c r="H295" s="13"/>
      <c r="I295" s="13"/>
      <c r="J295" s="13"/>
      <c r="K295" s="13"/>
      <c r="L295" s="13"/>
      <c r="M295" s="13"/>
      <c r="N295" s="13"/>
      <c r="O295" s="13"/>
      <c r="P295" s="181"/>
      <c r="Q295" s="181"/>
      <c r="R295" s="181"/>
      <c r="S295" s="188"/>
      <c r="T295" s="189"/>
      <c r="U295" s="190"/>
      <c r="V295" s="191"/>
      <c r="W295" s="192"/>
      <c r="X295" s="192"/>
      <c r="Y295" s="192"/>
      <c r="Z295" s="192"/>
      <c r="AA295" s="187"/>
      <c r="AB295" s="187"/>
    </row>
    <row r="296" spans="1:28" ht="22.5" customHeight="1">
      <c r="A296" s="13"/>
      <c r="B296" s="13"/>
      <c r="C296" s="13"/>
      <c r="D296" s="13"/>
      <c r="E296" s="13"/>
      <c r="F296" s="13"/>
      <c r="G296" s="13"/>
      <c r="H296" s="13"/>
      <c r="I296" s="13"/>
      <c r="J296" s="13"/>
      <c r="K296" s="13"/>
      <c r="L296" s="13"/>
      <c r="M296" s="13"/>
      <c r="N296" s="13"/>
      <c r="O296" s="13"/>
      <c r="P296" s="181"/>
      <c r="Q296" s="181"/>
      <c r="R296" s="181"/>
      <c r="S296" s="188"/>
      <c r="T296" s="189"/>
      <c r="U296" s="190"/>
      <c r="V296" s="191"/>
      <c r="W296" s="192"/>
      <c r="X296" s="192"/>
      <c r="Y296" s="192"/>
      <c r="Z296" s="192"/>
      <c r="AA296" s="187"/>
      <c r="AB296" s="187"/>
    </row>
    <row r="297" spans="1:28" ht="22.5" customHeight="1">
      <c r="A297" s="13"/>
      <c r="B297" s="13"/>
      <c r="C297" s="13"/>
      <c r="D297" s="13"/>
      <c r="E297" s="13"/>
      <c r="F297" s="13"/>
      <c r="G297" s="13"/>
      <c r="H297" s="13"/>
      <c r="I297" s="13"/>
      <c r="J297" s="13"/>
      <c r="K297" s="13"/>
      <c r="L297" s="13"/>
      <c r="M297" s="13"/>
      <c r="N297" s="13"/>
      <c r="O297" s="13"/>
      <c r="P297" s="181"/>
      <c r="Q297" s="181"/>
      <c r="R297" s="181"/>
      <c r="S297" s="188"/>
      <c r="T297" s="189"/>
      <c r="U297" s="190"/>
      <c r="V297" s="191"/>
      <c r="W297" s="192"/>
      <c r="X297" s="192"/>
      <c r="Y297" s="192"/>
      <c r="Z297" s="192"/>
      <c r="AA297" s="187"/>
      <c r="AB297" s="187"/>
    </row>
    <row r="298" spans="1:28" ht="22.5" customHeight="1">
      <c r="A298" s="13"/>
      <c r="B298" s="13"/>
      <c r="C298" s="13"/>
      <c r="D298" s="13"/>
      <c r="E298" s="13"/>
      <c r="F298" s="13"/>
      <c r="G298" s="13"/>
      <c r="H298" s="13"/>
      <c r="I298" s="13"/>
      <c r="J298" s="13"/>
      <c r="K298" s="13"/>
      <c r="L298" s="13"/>
      <c r="M298" s="13"/>
      <c r="N298" s="13"/>
      <c r="O298" s="13"/>
      <c r="P298" s="181"/>
      <c r="Q298" s="181"/>
      <c r="R298" s="181"/>
      <c r="S298" s="188"/>
      <c r="T298" s="189"/>
      <c r="U298" s="190"/>
      <c r="V298" s="191"/>
      <c r="W298" s="192"/>
      <c r="X298" s="192"/>
      <c r="Y298" s="192"/>
      <c r="Z298" s="192"/>
      <c r="AA298" s="187"/>
      <c r="AB298" s="187"/>
    </row>
    <row r="299" spans="1:28" ht="22.5" customHeight="1">
      <c r="A299" s="13"/>
      <c r="B299" s="13"/>
      <c r="C299" s="13"/>
      <c r="D299" s="13"/>
      <c r="E299" s="13"/>
      <c r="F299" s="13"/>
      <c r="G299" s="13"/>
      <c r="H299" s="13"/>
      <c r="I299" s="13"/>
      <c r="J299" s="13"/>
      <c r="K299" s="13"/>
      <c r="L299" s="13"/>
      <c r="M299" s="13"/>
      <c r="N299" s="13"/>
      <c r="O299" s="13"/>
      <c r="P299" s="181"/>
      <c r="Q299" s="181"/>
      <c r="R299" s="181"/>
      <c r="S299" s="188"/>
      <c r="T299" s="189"/>
      <c r="U299" s="190"/>
      <c r="V299" s="191"/>
      <c r="W299" s="192"/>
      <c r="X299" s="192"/>
      <c r="Y299" s="192"/>
      <c r="Z299" s="192"/>
      <c r="AA299" s="187"/>
      <c r="AB299" s="187"/>
    </row>
    <row r="300" spans="1:28" ht="22.5" customHeight="1">
      <c r="A300" s="13"/>
      <c r="B300" s="13"/>
      <c r="C300" s="13"/>
      <c r="D300" s="13"/>
      <c r="E300" s="13"/>
      <c r="F300" s="13"/>
      <c r="G300" s="13"/>
      <c r="H300" s="13"/>
      <c r="I300" s="13"/>
      <c r="J300" s="13"/>
      <c r="K300" s="13"/>
      <c r="L300" s="13"/>
      <c r="M300" s="13"/>
      <c r="N300" s="13"/>
      <c r="O300" s="13"/>
      <c r="P300" s="181"/>
      <c r="Q300" s="181"/>
      <c r="R300" s="181"/>
      <c r="S300" s="188"/>
      <c r="T300" s="189"/>
      <c r="U300" s="190"/>
      <c r="V300" s="191"/>
      <c r="W300" s="192"/>
      <c r="X300" s="192"/>
      <c r="Y300" s="192"/>
      <c r="Z300" s="192"/>
      <c r="AA300" s="187"/>
      <c r="AB300" s="187"/>
    </row>
    <row r="301" spans="1:28" ht="22.5" customHeight="1">
      <c r="A301" s="13"/>
      <c r="B301" s="13"/>
      <c r="C301" s="13"/>
      <c r="D301" s="13"/>
      <c r="E301" s="13"/>
      <c r="F301" s="13"/>
      <c r="G301" s="13"/>
      <c r="H301" s="13"/>
      <c r="I301" s="13"/>
      <c r="J301" s="13"/>
      <c r="K301" s="13"/>
      <c r="L301" s="13"/>
      <c r="M301" s="13"/>
      <c r="N301" s="13"/>
      <c r="O301" s="13"/>
      <c r="P301" s="181"/>
      <c r="Q301" s="181"/>
      <c r="R301" s="181"/>
      <c r="S301" s="188"/>
      <c r="T301" s="189"/>
      <c r="U301" s="190"/>
      <c r="V301" s="191"/>
      <c r="W301" s="192"/>
      <c r="X301" s="192"/>
      <c r="Y301" s="192"/>
      <c r="Z301" s="192"/>
      <c r="AA301" s="187"/>
      <c r="AB301" s="187"/>
    </row>
    <row r="302" spans="1:28" ht="22.5" customHeight="1">
      <c r="A302" s="13"/>
      <c r="B302" s="13"/>
      <c r="C302" s="13"/>
      <c r="D302" s="13"/>
      <c r="E302" s="13"/>
      <c r="F302" s="13"/>
      <c r="G302" s="13"/>
      <c r="H302" s="13"/>
      <c r="I302" s="13"/>
      <c r="J302" s="13"/>
      <c r="K302" s="13"/>
      <c r="L302" s="13"/>
      <c r="M302" s="13"/>
      <c r="N302" s="13"/>
      <c r="O302" s="13"/>
      <c r="P302" s="181"/>
      <c r="Q302" s="181"/>
      <c r="R302" s="181"/>
      <c r="S302" s="188"/>
      <c r="T302" s="189"/>
      <c r="U302" s="190"/>
      <c r="V302" s="191"/>
      <c r="W302" s="192"/>
      <c r="X302" s="192"/>
      <c r="Y302" s="192"/>
      <c r="Z302" s="192"/>
      <c r="AA302" s="187"/>
      <c r="AB302" s="187"/>
    </row>
    <row r="303" spans="1:28" ht="22.5" customHeight="1">
      <c r="A303" s="13"/>
      <c r="B303" s="13"/>
      <c r="C303" s="13"/>
      <c r="D303" s="13"/>
      <c r="E303" s="13"/>
      <c r="F303" s="13"/>
      <c r="G303" s="13"/>
      <c r="H303" s="13"/>
      <c r="I303" s="13"/>
      <c r="J303" s="13"/>
      <c r="K303" s="13"/>
      <c r="L303" s="13"/>
      <c r="M303" s="13"/>
      <c r="N303" s="13"/>
      <c r="O303" s="13"/>
      <c r="P303" s="181"/>
      <c r="Q303" s="181"/>
      <c r="R303" s="181"/>
      <c r="S303" s="188"/>
      <c r="T303" s="189"/>
      <c r="U303" s="190"/>
      <c r="V303" s="191"/>
      <c r="W303" s="192"/>
      <c r="X303" s="192"/>
      <c r="Y303" s="192"/>
      <c r="Z303" s="192"/>
      <c r="AA303" s="187"/>
      <c r="AB303" s="187"/>
    </row>
    <row r="304" spans="1:28" ht="22.5" customHeight="1">
      <c r="A304" s="13"/>
      <c r="B304" s="13"/>
      <c r="C304" s="13"/>
      <c r="D304" s="13"/>
      <c r="E304" s="13"/>
      <c r="F304" s="13"/>
      <c r="G304" s="13"/>
      <c r="H304" s="13"/>
      <c r="I304" s="13"/>
      <c r="J304" s="13"/>
      <c r="K304" s="13"/>
      <c r="L304" s="13"/>
      <c r="M304" s="13"/>
      <c r="N304" s="13"/>
      <c r="O304" s="13"/>
      <c r="P304" s="181"/>
      <c r="Q304" s="181"/>
      <c r="R304" s="181"/>
      <c r="S304" s="188"/>
      <c r="T304" s="189"/>
      <c r="U304" s="190"/>
      <c r="V304" s="191"/>
      <c r="W304" s="192"/>
      <c r="X304" s="192"/>
      <c r="Y304" s="192"/>
      <c r="Z304" s="192"/>
      <c r="AA304" s="187"/>
      <c r="AB304" s="187"/>
    </row>
    <row r="305" spans="1:28" ht="22.5" customHeight="1">
      <c r="A305" s="13"/>
      <c r="B305" s="13"/>
      <c r="C305" s="13"/>
      <c r="D305" s="13"/>
      <c r="E305" s="13"/>
      <c r="F305" s="13"/>
      <c r="G305" s="13"/>
      <c r="H305" s="13"/>
      <c r="I305" s="13"/>
      <c r="J305" s="13"/>
      <c r="K305" s="13"/>
      <c r="L305" s="13"/>
      <c r="M305" s="13"/>
      <c r="N305" s="13"/>
      <c r="O305" s="13"/>
      <c r="P305" s="181"/>
      <c r="Q305" s="181"/>
      <c r="R305" s="181"/>
      <c r="S305" s="188"/>
      <c r="T305" s="189"/>
      <c r="U305" s="190"/>
      <c r="V305" s="191"/>
      <c r="W305" s="192"/>
      <c r="X305" s="192"/>
      <c r="Y305" s="192"/>
      <c r="Z305" s="192"/>
      <c r="AA305" s="187"/>
      <c r="AB305" s="187"/>
    </row>
    <row r="306" spans="1:28" ht="22.5" customHeight="1">
      <c r="A306" s="13"/>
      <c r="B306" s="13"/>
      <c r="C306" s="13"/>
      <c r="D306" s="13"/>
      <c r="E306" s="13"/>
      <c r="F306" s="13"/>
      <c r="G306" s="13"/>
      <c r="H306" s="13"/>
      <c r="I306" s="13"/>
      <c r="J306" s="13"/>
      <c r="K306" s="13"/>
      <c r="L306" s="13"/>
      <c r="M306" s="13"/>
      <c r="N306" s="13"/>
      <c r="O306" s="13"/>
      <c r="P306" s="181"/>
      <c r="Q306" s="181"/>
      <c r="R306" s="181"/>
      <c r="S306" s="188"/>
      <c r="T306" s="189"/>
      <c r="U306" s="190"/>
      <c r="V306" s="191"/>
      <c r="W306" s="192"/>
      <c r="X306" s="192"/>
      <c r="Y306" s="192"/>
      <c r="Z306" s="192"/>
      <c r="AA306" s="187"/>
      <c r="AB306" s="187"/>
    </row>
    <row r="307" spans="1:28" ht="22.5" customHeight="1">
      <c r="A307" s="13"/>
      <c r="B307" s="13"/>
      <c r="C307" s="13"/>
      <c r="D307" s="13"/>
      <c r="E307" s="13"/>
      <c r="F307" s="13"/>
      <c r="G307" s="13"/>
      <c r="H307" s="13"/>
      <c r="I307" s="13"/>
      <c r="J307" s="13"/>
      <c r="K307" s="13"/>
      <c r="L307" s="13"/>
      <c r="M307" s="13"/>
      <c r="N307" s="13"/>
      <c r="O307" s="13"/>
      <c r="P307" s="181"/>
      <c r="Q307" s="181"/>
      <c r="R307" s="181"/>
      <c r="S307" s="188"/>
      <c r="T307" s="189"/>
      <c r="U307" s="190"/>
      <c r="V307" s="191"/>
      <c r="W307" s="192"/>
      <c r="X307" s="192"/>
      <c r="Y307" s="192"/>
      <c r="Z307" s="192"/>
      <c r="AA307" s="187"/>
      <c r="AB307" s="187"/>
    </row>
    <row r="308" spans="1:28" ht="22.5" customHeight="1">
      <c r="A308" s="13"/>
      <c r="B308" s="13"/>
      <c r="C308" s="13"/>
      <c r="D308" s="13"/>
      <c r="E308" s="13"/>
      <c r="F308" s="13"/>
      <c r="G308" s="13"/>
      <c r="H308" s="13"/>
      <c r="I308" s="13"/>
      <c r="J308" s="13"/>
      <c r="K308" s="13"/>
      <c r="L308" s="13"/>
      <c r="M308" s="13"/>
      <c r="N308" s="13"/>
      <c r="O308" s="13"/>
      <c r="P308" s="181"/>
      <c r="Q308" s="181"/>
      <c r="R308" s="181"/>
      <c r="S308" s="188"/>
      <c r="T308" s="189"/>
      <c r="U308" s="190"/>
      <c r="V308" s="191"/>
      <c r="W308" s="192"/>
      <c r="X308" s="192"/>
      <c r="Y308" s="192"/>
      <c r="Z308" s="192"/>
      <c r="AA308" s="187"/>
      <c r="AB308" s="187"/>
    </row>
    <row r="309" spans="1:28" ht="22.5" customHeight="1">
      <c r="A309" s="13"/>
      <c r="B309" s="13"/>
      <c r="C309" s="13"/>
      <c r="D309" s="13"/>
      <c r="E309" s="13"/>
      <c r="F309" s="13"/>
      <c r="G309" s="13"/>
      <c r="H309" s="13"/>
      <c r="I309" s="13"/>
      <c r="J309" s="13"/>
      <c r="K309" s="13"/>
      <c r="L309" s="13"/>
      <c r="M309" s="13"/>
      <c r="N309" s="13"/>
      <c r="O309" s="13"/>
      <c r="P309" s="181"/>
      <c r="Q309" s="181"/>
      <c r="R309" s="181"/>
      <c r="S309" s="188"/>
      <c r="T309" s="189"/>
      <c r="U309" s="190"/>
      <c r="V309" s="191"/>
      <c r="W309" s="192"/>
      <c r="X309" s="192"/>
      <c r="Y309" s="192"/>
      <c r="Z309" s="192"/>
      <c r="AA309" s="187"/>
      <c r="AB309" s="187"/>
    </row>
    <row r="310" spans="1:28" ht="22.5" customHeight="1">
      <c r="A310" s="13"/>
      <c r="B310" s="13"/>
      <c r="C310" s="13"/>
      <c r="D310" s="13"/>
      <c r="E310" s="13"/>
      <c r="F310" s="13"/>
      <c r="G310" s="13"/>
      <c r="H310" s="13"/>
      <c r="I310" s="13"/>
      <c r="J310" s="13"/>
      <c r="K310" s="13"/>
      <c r="L310" s="13"/>
      <c r="M310" s="13"/>
      <c r="N310" s="13"/>
      <c r="O310" s="13"/>
      <c r="P310" s="181"/>
      <c r="Q310" s="181"/>
      <c r="R310" s="181"/>
      <c r="S310" s="188"/>
      <c r="T310" s="189"/>
      <c r="U310" s="190"/>
      <c r="V310" s="191"/>
      <c r="W310" s="192"/>
      <c r="X310" s="192"/>
      <c r="Y310" s="192"/>
      <c r="Z310" s="192"/>
      <c r="AA310" s="187"/>
      <c r="AB310" s="187"/>
    </row>
    <row r="311" spans="1:28" ht="22.5" customHeight="1">
      <c r="A311" s="13"/>
      <c r="B311" s="13"/>
      <c r="C311" s="13"/>
      <c r="D311" s="13"/>
      <c r="E311" s="13"/>
      <c r="F311" s="13"/>
      <c r="G311" s="13"/>
      <c r="H311" s="13"/>
      <c r="I311" s="13"/>
      <c r="J311" s="13"/>
      <c r="K311" s="13"/>
      <c r="L311" s="13"/>
      <c r="M311" s="13"/>
      <c r="N311" s="13"/>
      <c r="O311" s="13"/>
      <c r="P311" s="181"/>
      <c r="Q311" s="181"/>
      <c r="R311" s="181"/>
      <c r="S311" s="188"/>
      <c r="T311" s="189"/>
      <c r="U311" s="190"/>
      <c r="V311" s="191"/>
      <c r="W311" s="192"/>
      <c r="X311" s="192"/>
      <c r="Y311" s="192"/>
      <c r="Z311" s="192"/>
      <c r="AA311" s="187"/>
      <c r="AB311" s="187"/>
    </row>
    <row r="312" spans="1:28" ht="22.5" customHeight="1">
      <c r="A312" s="13"/>
      <c r="B312" s="13"/>
      <c r="C312" s="13"/>
      <c r="D312" s="13"/>
      <c r="E312" s="13"/>
      <c r="F312" s="13"/>
      <c r="G312" s="13"/>
      <c r="H312" s="13"/>
      <c r="I312" s="13"/>
      <c r="J312" s="13"/>
      <c r="K312" s="13"/>
      <c r="L312" s="13"/>
      <c r="M312" s="13"/>
      <c r="N312" s="13"/>
      <c r="O312" s="13"/>
      <c r="P312" s="181"/>
      <c r="Q312" s="181"/>
      <c r="R312" s="181"/>
      <c r="S312" s="188"/>
      <c r="T312" s="189"/>
      <c r="U312" s="190"/>
      <c r="V312" s="191"/>
      <c r="W312" s="192"/>
      <c r="X312" s="192"/>
      <c r="Y312" s="192"/>
      <c r="Z312" s="192"/>
      <c r="AA312" s="187"/>
      <c r="AB312" s="187"/>
    </row>
    <row r="313" spans="1:28" ht="22.5" customHeight="1">
      <c r="A313" s="13"/>
      <c r="B313" s="13"/>
      <c r="C313" s="13"/>
      <c r="D313" s="13"/>
      <c r="E313" s="13"/>
      <c r="F313" s="13"/>
      <c r="G313" s="13"/>
      <c r="H313" s="13"/>
      <c r="I313" s="13"/>
      <c r="J313" s="13"/>
      <c r="K313" s="13"/>
      <c r="L313" s="13"/>
      <c r="M313" s="13"/>
      <c r="N313" s="13"/>
      <c r="O313" s="13"/>
      <c r="P313" s="181"/>
      <c r="Q313" s="181"/>
      <c r="R313" s="181"/>
      <c r="S313" s="188"/>
      <c r="T313" s="189"/>
      <c r="U313" s="190"/>
      <c r="V313" s="191"/>
      <c r="W313" s="192"/>
      <c r="X313" s="192"/>
      <c r="Y313" s="192"/>
      <c r="Z313" s="192"/>
      <c r="AA313" s="187"/>
      <c r="AB313" s="187"/>
    </row>
    <row r="314" spans="1:28" ht="22.5" customHeight="1">
      <c r="A314" s="13"/>
      <c r="B314" s="13"/>
      <c r="C314" s="13"/>
      <c r="D314" s="13"/>
      <c r="E314" s="13"/>
      <c r="F314" s="13"/>
      <c r="G314" s="13"/>
      <c r="H314" s="13"/>
      <c r="I314" s="13"/>
      <c r="J314" s="13"/>
      <c r="K314" s="13"/>
      <c r="L314" s="13"/>
      <c r="M314" s="13"/>
      <c r="N314" s="13"/>
      <c r="O314" s="13"/>
      <c r="P314" s="181"/>
      <c r="Q314" s="181"/>
      <c r="R314" s="181"/>
      <c r="S314" s="188"/>
      <c r="T314" s="189"/>
      <c r="U314" s="190"/>
      <c r="V314" s="191"/>
      <c r="W314" s="192"/>
      <c r="X314" s="192"/>
      <c r="Y314" s="192"/>
      <c r="Z314" s="192"/>
      <c r="AA314" s="187"/>
      <c r="AB314" s="187"/>
    </row>
    <row r="315" spans="1:28" ht="22.5" customHeight="1">
      <c r="A315" s="13"/>
      <c r="B315" s="13"/>
      <c r="C315" s="13"/>
      <c r="D315" s="13"/>
      <c r="E315" s="13"/>
      <c r="F315" s="13"/>
      <c r="G315" s="13"/>
      <c r="H315" s="13"/>
      <c r="I315" s="13"/>
      <c r="J315" s="13"/>
      <c r="K315" s="13"/>
      <c r="L315" s="13"/>
      <c r="M315" s="13"/>
      <c r="N315" s="13"/>
      <c r="O315" s="13"/>
      <c r="P315" s="181"/>
      <c r="Q315" s="181"/>
      <c r="R315" s="181"/>
      <c r="S315" s="188"/>
      <c r="T315" s="189"/>
      <c r="U315" s="190"/>
      <c r="V315" s="191"/>
      <c r="W315" s="192"/>
      <c r="X315" s="192"/>
      <c r="Y315" s="192"/>
      <c r="Z315" s="192"/>
      <c r="AA315" s="187"/>
      <c r="AB315" s="187"/>
    </row>
    <row r="316" spans="1:28" ht="22.5" customHeight="1">
      <c r="A316" s="13"/>
      <c r="B316" s="13"/>
      <c r="C316" s="13"/>
      <c r="D316" s="13"/>
      <c r="E316" s="13"/>
      <c r="F316" s="13"/>
      <c r="G316" s="13"/>
      <c r="H316" s="13"/>
      <c r="I316" s="13"/>
      <c r="J316" s="13"/>
      <c r="K316" s="13"/>
      <c r="L316" s="13"/>
      <c r="M316" s="13"/>
      <c r="N316" s="13"/>
      <c r="O316" s="13"/>
      <c r="P316" s="181"/>
      <c r="Q316" s="181"/>
      <c r="R316" s="181"/>
      <c r="S316" s="188"/>
      <c r="T316" s="189"/>
      <c r="U316" s="190"/>
      <c r="V316" s="191"/>
      <c r="W316" s="192"/>
      <c r="X316" s="192"/>
      <c r="Y316" s="192"/>
      <c r="Z316" s="192"/>
      <c r="AA316" s="187"/>
      <c r="AB316" s="187"/>
    </row>
    <row r="317" spans="1:28" ht="22.5" customHeight="1">
      <c r="A317" s="13"/>
      <c r="B317" s="13"/>
      <c r="C317" s="13"/>
      <c r="D317" s="13"/>
      <c r="E317" s="13"/>
      <c r="F317" s="13"/>
      <c r="G317" s="13"/>
      <c r="H317" s="13"/>
      <c r="I317" s="13"/>
      <c r="J317" s="13"/>
      <c r="K317" s="13"/>
      <c r="L317" s="13"/>
      <c r="M317" s="13"/>
      <c r="N317" s="13"/>
      <c r="O317" s="13"/>
      <c r="P317" s="181"/>
      <c r="Q317" s="181"/>
      <c r="R317" s="181"/>
      <c r="S317" s="188"/>
      <c r="T317" s="189"/>
      <c r="U317" s="190"/>
      <c r="V317" s="191"/>
      <c r="W317" s="192"/>
      <c r="X317" s="192"/>
      <c r="Y317" s="192"/>
      <c r="Z317" s="192"/>
      <c r="AA317" s="187"/>
      <c r="AB317" s="187"/>
    </row>
    <row r="318" spans="1:28" ht="22.5" customHeight="1">
      <c r="A318" s="13"/>
      <c r="B318" s="13"/>
      <c r="C318" s="13"/>
      <c r="D318" s="13"/>
      <c r="E318" s="13"/>
      <c r="F318" s="13"/>
      <c r="G318" s="13"/>
      <c r="H318" s="13"/>
      <c r="I318" s="13"/>
      <c r="J318" s="13"/>
      <c r="K318" s="13"/>
      <c r="L318" s="13"/>
      <c r="M318" s="13"/>
      <c r="N318" s="13"/>
      <c r="O318" s="13"/>
      <c r="P318" s="181"/>
      <c r="Q318" s="181"/>
      <c r="R318" s="181"/>
      <c r="S318" s="188"/>
      <c r="T318" s="189"/>
      <c r="U318" s="190"/>
      <c r="V318" s="191"/>
      <c r="W318" s="192"/>
      <c r="X318" s="192"/>
      <c r="Y318" s="192"/>
      <c r="Z318" s="192"/>
      <c r="AA318" s="187"/>
      <c r="AB318" s="187"/>
    </row>
    <row r="319" spans="1:28" ht="22.5" customHeight="1">
      <c r="A319" s="13"/>
      <c r="B319" s="13"/>
      <c r="C319" s="13"/>
      <c r="D319" s="13"/>
      <c r="E319" s="13"/>
      <c r="F319" s="13"/>
      <c r="G319" s="13"/>
      <c r="H319" s="13"/>
      <c r="I319" s="13"/>
      <c r="J319" s="13"/>
      <c r="K319" s="13"/>
      <c r="L319" s="13"/>
      <c r="M319" s="13"/>
      <c r="N319" s="13"/>
      <c r="O319" s="13"/>
      <c r="P319" s="181"/>
      <c r="Q319" s="181"/>
      <c r="R319" s="181"/>
      <c r="S319" s="188"/>
      <c r="T319" s="189"/>
      <c r="U319" s="190"/>
      <c r="V319" s="191"/>
      <c r="W319" s="192"/>
      <c r="X319" s="192"/>
      <c r="Y319" s="192"/>
      <c r="Z319" s="192"/>
      <c r="AA319" s="187"/>
      <c r="AB319" s="187"/>
    </row>
    <row r="320" spans="1:28" ht="22.5" customHeight="1">
      <c r="A320" s="13"/>
      <c r="B320" s="13"/>
      <c r="C320" s="13"/>
      <c r="D320" s="13"/>
      <c r="E320" s="13"/>
      <c r="F320" s="13"/>
      <c r="G320" s="13"/>
      <c r="H320" s="13"/>
      <c r="I320" s="13"/>
      <c r="J320" s="13"/>
      <c r="K320" s="13"/>
      <c r="L320" s="13"/>
      <c r="M320" s="13"/>
      <c r="N320" s="13"/>
      <c r="O320" s="13"/>
      <c r="P320" s="181"/>
      <c r="Q320" s="181"/>
      <c r="R320" s="181"/>
      <c r="S320" s="188"/>
      <c r="T320" s="189"/>
      <c r="U320" s="190"/>
      <c r="V320" s="191"/>
      <c r="W320" s="192"/>
      <c r="X320" s="192"/>
      <c r="Y320" s="192"/>
      <c r="Z320" s="192"/>
      <c r="AA320" s="187"/>
      <c r="AB320" s="187"/>
    </row>
    <row r="321" spans="1:28" ht="22.5" customHeight="1">
      <c r="A321" s="13"/>
      <c r="B321" s="13"/>
      <c r="C321" s="13"/>
      <c r="D321" s="13"/>
      <c r="E321" s="13"/>
      <c r="F321" s="13"/>
      <c r="G321" s="13"/>
      <c r="H321" s="13"/>
      <c r="I321" s="13"/>
      <c r="J321" s="13"/>
      <c r="K321" s="13"/>
      <c r="L321" s="13"/>
      <c r="M321" s="13"/>
      <c r="N321" s="13"/>
      <c r="O321" s="13"/>
      <c r="P321" s="181"/>
      <c r="Q321" s="181"/>
      <c r="R321" s="181"/>
      <c r="S321" s="188"/>
      <c r="T321" s="189"/>
      <c r="U321" s="190"/>
      <c r="V321" s="191"/>
      <c r="W321" s="192"/>
      <c r="X321" s="192"/>
      <c r="Y321" s="192"/>
      <c r="Z321" s="192"/>
      <c r="AA321" s="187"/>
      <c r="AB321" s="187"/>
    </row>
    <row r="322" spans="1:28" ht="22.5" customHeight="1">
      <c r="A322" s="13"/>
      <c r="B322" s="13"/>
      <c r="C322" s="13"/>
      <c r="D322" s="13"/>
      <c r="E322" s="13"/>
      <c r="F322" s="13"/>
      <c r="G322" s="13"/>
      <c r="H322" s="13"/>
      <c r="I322" s="13"/>
      <c r="J322" s="13"/>
      <c r="K322" s="13"/>
      <c r="L322" s="13"/>
      <c r="M322" s="13"/>
      <c r="N322" s="13"/>
      <c r="O322" s="13"/>
      <c r="P322" s="181"/>
      <c r="Q322" s="181"/>
      <c r="R322" s="181"/>
      <c r="S322" s="188"/>
      <c r="T322" s="189"/>
      <c r="U322" s="190"/>
      <c r="V322" s="191"/>
      <c r="W322" s="192"/>
      <c r="X322" s="192"/>
      <c r="Y322" s="192"/>
      <c r="Z322" s="192"/>
      <c r="AA322" s="187"/>
      <c r="AB322" s="187"/>
    </row>
    <row r="323" spans="1:28" ht="22.5" customHeight="1">
      <c r="A323" s="13"/>
      <c r="B323" s="13"/>
      <c r="C323" s="13"/>
      <c r="D323" s="13"/>
      <c r="E323" s="13"/>
      <c r="F323" s="13"/>
      <c r="G323" s="13"/>
      <c r="H323" s="13"/>
      <c r="I323" s="13"/>
      <c r="J323" s="13"/>
      <c r="K323" s="13"/>
      <c r="L323" s="13"/>
      <c r="M323" s="13"/>
      <c r="N323" s="13"/>
      <c r="O323" s="13"/>
      <c r="P323" s="181"/>
      <c r="Q323" s="181"/>
      <c r="R323" s="181"/>
      <c r="S323" s="188"/>
      <c r="T323" s="189"/>
      <c r="U323" s="190"/>
      <c r="V323" s="191"/>
      <c r="W323" s="192"/>
      <c r="X323" s="192"/>
      <c r="Y323" s="192"/>
      <c r="Z323" s="192"/>
      <c r="AA323" s="187"/>
      <c r="AB323" s="187"/>
    </row>
    <row r="324" spans="1:28" ht="22.5" customHeight="1">
      <c r="A324" s="13"/>
      <c r="B324" s="13"/>
      <c r="C324" s="13"/>
      <c r="D324" s="13"/>
      <c r="E324" s="13"/>
      <c r="F324" s="13"/>
      <c r="G324" s="13"/>
      <c r="H324" s="13"/>
      <c r="I324" s="13"/>
      <c r="J324" s="13"/>
      <c r="K324" s="13"/>
      <c r="L324" s="13"/>
      <c r="M324" s="13"/>
      <c r="N324" s="13"/>
      <c r="O324" s="13"/>
      <c r="P324" s="181"/>
      <c r="Q324" s="181"/>
      <c r="R324" s="181"/>
      <c r="S324" s="188"/>
      <c r="T324" s="189"/>
      <c r="U324" s="190"/>
      <c r="V324" s="191"/>
      <c r="W324" s="192"/>
      <c r="X324" s="192"/>
      <c r="Y324" s="192"/>
      <c r="Z324" s="192"/>
      <c r="AA324" s="187"/>
      <c r="AB324" s="187"/>
    </row>
    <row r="325" spans="1:28" ht="22.5" customHeight="1">
      <c r="A325" s="13"/>
      <c r="B325" s="13"/>
      <c r="C325" s="13"/>
      <c r="D325" s="13"/>
      <c r="E325" s="13"/>
      <c r="F325" s="13"/>
      <c r="G325" s="13"/>
      <c r="H325" s="13"/>
      <c r="I325" s="13"/>
      <c r="J325" s="13"/>
      <c r="K325" s="13"/>
      <c r="L325" s="13"/>
      <c r="M325" s="13"/>
      <c r="N325" s="13"/>
      <c r="O325" s="13"/>
      <c r="P325" s="181"/>
      <c r="Q325" s="181"/>
      <c r="R325" s="181"/>
      <c r="S325" s="188"/>
      <c r="T325" s="189"/>
      <c r="U325" s="190"/>
      <c r="V325" s="191"/>
      <c r="W325" s="192"/>
      <c r="X325" s="192"/>
      <c r="Y325" s="192"/>
      <c r="Z325" s="192"/>
      <c r="AA325" s="187"/>
      <c r="AB325" s="187"/>
    </row>
    <row r="326" spans="1:28" ht="22.5" customHeight="1">
      <c r="A326" s="13"/>
      <c r="B326" s="13"/>
      <c r="C326" s="13"/>
      <c r="D326" s="13"/>
      <c r="E326" s="13"/>
      <c r="F326" s="13"/>
      <c r="G326" s="13"/>
      <c r="H326" s="13"/>
      <c r="I326" s="13"/>
      <c r="J326" s="13"/>
      <c r="K326" s="13"/>
      <c r="L326" s="13"/>
      <c r="M326" s="13"/>
      <c r="N326" s="13"/>
      <c r="O326" s="13"/>
      <c r="P326" s="181"/>
      <c r="Q326" s="181"/>
      <c r="R326" s="181"/>
      <c r="S326" s="188"/>
      <c r="T326" s="189"/>
      <c r="U326" s="190"/>
      <c r="V326" s="191"/>
      <c r="W326" s="192"/>
      <c r="X326" s="192"/>
      <c r="Y326" s="192"/>
      <c r="Z326" s="192"/>
      <c r="AA326" s="187"/>
      <c r="AB326" s="187"/>
    </row>
    <row r="327" spans="1:28" ht="22.5" customHeight="1">
      <c r="A327" s="13"/>
      <c r="B327" s="13"/>
      <c r="C327" s="13"/>
      <c r="D327" s="13"/>
      <c r="E327" s="13"/>
      <c r="F327" s="13"/>
      <c r="G327" s="13"/>
      <c r="H327" s="13"/>
      <c r="I327" s="13"/>
      <c r="J327" s="13"/>
      <c r="K327" s="13"/>
      <c r="L327" s="13"/>
      <c r="M327" s="13"/>
      <c r="N327" s="13"/>
      <c r="O327" s="13"/>
      <c r="P327" s="181"/>
      <c r="Q327" s="181"/>
      <c r="R327" s="181"/>
      <c r="S327" s="188"/>
      <c r="T327" s="189"/>
      <c r="U327" s="190"/>
      <c r="V327" s="191"/>
      <c r="W327" s="192"/>
      <c r="X327" s="192"/>
      <c r="Y327" s="192"/>
      <c r="Z327" s="192"/>
      <c r="AA327" s="187"/>
      <c r="AB327" s="187"/>
    </row>
    <row r="328" spans="1:28" ht="22.5" customHeight="1">
      <c r="A328" s="13"/>
      <c r="B328" s="13"/>
      <c r="C328" s="13"/>
      <c r="D328" s="13"/>
      <c r="E328" s="13"/>
      <c r="F328" s="13"/>
      <c r="G328" s="13"/>
      <c r="H328" s="13"/>
      <c r="I328" s="13"/>
      <c r="J328" s="13"/>
      <c r="K328" s="13"/>
      <c r="L328" s="13"/>
      <c r="M328" s="13"/>
      <c r="N328" s="13"/>
      <c r="O328" s="13"/>
      <c r="P328" s="181"/>
      <c r="Q328" s="181"/>
      <c r="R328" s="181"/>
      <c r="S328" s="188"/>
      <c r="T328" s="189"/>
      <c r="U328" s="190"/>
      <c r="V328" s="191"/>
      <c r="W328" s="192"/>
      <c r="X328" s="192"/>
      <c r="Y328" s="192"/>
      <c r="Z328" s="192"/>
      <c r="AA328" s="187"/>
      <c r="AB328" s="187"/>
    </row>
    <row r="329" spans="1:28" ht="22.5" customHeight="1">
      <c r="A329" s="13"/>
      <c r="B329" s="13"/>
      <c r="C329" s="13"/>
      <c r="D329" s="13"/>
      <c r="E329" s="13"/>
      <c r="F329" s="13"/>
      <c r="G329" s="13"/>
      <c r="H329" s="13"/>
      <c r="I329" s="13"/>
      <c r="J329" s="13"/>
      <c r="K329" s="13"/>
      <c r="L329" s="13"/>
      <c r="M329" s="13"/>
      <c r="N329" s="13"/>
      <c r="O329" s="13"/>
      <c r="P329" s="181"/>
      <c r="Q329" s="181"/>
      <c r="R329" s="181"/>
      <c r="S329" s="188"/>
      <c r="T329" s="189"/>
      <c r="U329" s="190"/>
      <c r="V329" s="191"/>
      <c r="W329" s="192"/>
      <c r="X329" s="192"/>
      <c r="Y329" s="192"/>
      <c r="Z329" s="192"/>
      <c r="AA329" s="187"/>
      <c r="AB329" s="187"/>
    </row>
    <row r="330" spans="1:28" ht="22.5" customHeight="1">
      <c r="A330" s="13"/>
      <c r="B330" s="13"/>
      <c r="C330" s="13"/>
      <c r="D330" s="13"/>
      <c r="E330" s="13"/>
      <c r="F330" s="13"/>
      <c r="G330" s="13"/>
      <c r="H330" s="13"/>
      <c r="I330" s="13"/>
      <c r="J330" s="13"/>
      <c r="K330" s="13"/>
      <c r="L330" s="13"/>
      <c r="M330" s="13"/>
      <c r="N330" s="13"/>
      <c r="O330" s="13"/>
      <c r="P330" s="181"/>
      <c r="Q330" s="181"/>
      <c r="R330" s="181"/>
      <c r="S330" s="188"/>
      <c r="T330" s="189"/>
      <c r="U330" s="190"/>
      <c r="V330" s="191"/>
      <c r="W330" s="192"/>
      <c r="X330" s="192"/>
      <c r="Y330" s="192"/>
      <c r="Z330" s="192"/>
      <c r="AA330" s="187"/>
      <c r="AB330" s="187"/>
    </row>
    <row r="331" spans="1:28" ht="22.5" customHeight="1">
      <c r="A331" s="13"/>
      <c r="B331" s="13"/>
      <c r="C331" s="13"/>
      <c r="D331" s="13"/>
      <c r="E331" s="13"/>
      <c r="F331" s="13"/>
      <c r="G331" s="13"/>
      <c r="H331" s="13"/>
      <c r="I331" s="13"/>
      <c r="J331" s="13"/>
      <c r="K331" s="13"/>
      <c r="L331" s="13"/>
      <c r="M331" s="13"/>
      <c r="N331" s="13"/>
      <c r="O331" s="13"/>
      <c r="P331" s="181"/>
      <c r="Q331" s="181"/>
      <c r="R331" s="181"/>
      <c r="S331" s="188"/>
      <c r="T331" s="189"/>
      <c r="U331" s="190"/>
      <c r="V331" s="191"/>
      <c r="W331" s="192"/>
      <c r="X331" s="192"/>
      <c r="Y331" s="192"/>
      <c r="Z331" s="192"/>
      <c r="AA331" s="187"/>
      <c r="AB331" s="187"/>
    </row>
    <row r="332" spans="1:28" ht="22.5" customHeight="1">
      <c r="A332" s="13"/>
      <c r="B332" s="13"/>
      <c r="C332" s="13"/>
      <c r="D332" s="13"/>
      <c r="E332" s="13"/>
      <c r="F332" s="13"/>
      <c r="G332" s="13"/>
      <c r="H332" s="13"/>
      <c r="I332" s="13"/>
      <c r="J332" s="13"/>
      <c r="K332" s="13"/>
      <c r="L332" s="13"/>
      <c r="M332" s="13"/>
      <c r="N332" s="13"/>
      <c r="O332" s="13"/>
      <c r="P332" s="181"/>
      <c r="Q332" s="181"/>
      <c r="R332" s="181"/>
      <c r="S332" s="188"/>
      <c r="T332" s="189"/>
      <c r="U332" s="190"/>
      <c r="V332" s="191"/>
      <c r="W332" s="192"/>
      <c r="X332" s="192"/>
      <c r="Y332" s="192"/>
      <c r="Z332" s="192"/>
      <c r="AA332" s="187"/>
      <c r="AB332" s="187"/>
    </row>
    <row r="333" spans="1:28" ht="22.5" customHeight="1">
      <c r="A333" s="13"/>
      <c r="B333" s="13"/>
      <c r="C333" s="13"/>
      <c r="D333" s="13"/>
      <c r="E333" s="13"/>
      <c r="F333" s="13"/>
      <c r="G333" s="13"/>
      <c r="H333" s="13"/>
      <c r="I333" s="13"/>
      <c r="J333" s="13"/>
      <c r="K333" s="13"/>
      <c r="L333" s="13"/>
      <c r="M333" s="13"/>
      <c r="N333" s="13"/>
      <c r="O333" s="13"/>
      <c r="P333" s="181"/>
      <c r="Q333" s="181"/>
      <c r="R333" s="181"/>
      <c r="S333" s="188"/>
      <c r="T333" s="189"/>
      <c r="U333" s="190"/>
      <c r="V333" s="191"/>
      <c r="W333" s="192"/>
      <c r="X333" s="192"/>
      <c r="Y333" s="192"/>
      <c r="Z333" s="192"/>
      <c r="AA333" s="187"/>
      <c r="AB333" s="187"/>
    </row>
    <row r="334" spans="1:28" ht="22.5" customHeight="1">
      <c r="A334" s="13"/>
      <c r="B334" s="13"/>
      <c r="C334" s="13"/>
      <c r="D334" s="13"/>
      <c r="E334" s="13"/>
      <c r="F334" s="13"/>
      <c r="G334" s="13"/>
      <c r="H334" s="13"/>
      <c r="I334" s="13"/>
      <c r="J334" s="13"/>
      <c r="K334" s="13"/>
      <c r="L334" s="13"/>
      <c r="M334" s="13"/>
      <c r="N334" s="13"/>
      <c r="O334" s="13"/>
      <c r="P334" s="181"/>
      <c r="Q334" s="181"/>
      <c r="R334" s="181"/>
      <c r="S334" s="188"/>
      <c r="T334" s="189"/>
      <c r="U334" s="190"/>
      <c r="V334" s="191"/>
      <c r="W334" s="192"/>
      <c r="X334" s="192"/>
      <c r="Y334" s="192"/>
      <c r="Z334" s="192"/>
      <c r="AA334" s="187"/>
      <c r="AB334" s="187"/>
    </row>
    <row r="335" spans="1:28" ht="22.5" customHeight="1">
      <c r="A335" s="13"/>
      <c r="B335" s="13"/>
      <c r="C335" s="13"/>
      <c r="D335" s="13"/>
      <c r="E335" s="13"/>
      <c r="F335" s="13"/>
      <c r="G335" s="13"/>
      <c r="H335" s="13"/>
      <c r="I335" s="13"/>
      <c r="J335" s="13"/>
      <c r="K335" s="13"/>
      <c r="L335" s="13"/>
      <c r="M335" s="13"/>
      <c r="N335" s="13"/>
      <c r="O335" s="13"/>
      <c r="P335" s="181"/>
      <c r="Q335" s="181"/>
      <c r="R335" s="181"/>
      <c r="S335" s="188"/>
      <c r="T335" s="189"/>
      <c r="U335" s="190"/>
      <c r="V335" s="191"/>
      <c r="W335" s="192"/>
      <c r="X335" s="192"/>
      <c r="Y335" s="192"/>
      <c r="Z335" s="192"/>
      <c r="AA335" s="187"/>
      <c r="AB335" s="187"/>
    </row>
    <row r="336" spans="1:28" ht="22.5" customHeight="1">
      <c r="A336" s="13"/>
      <c r="B336" s="13"/>
      <c r="C336" s="13"/>
      <c r="D336" s="13"/>
      <c r="E336" s="13"/>
      <c r="F336" s="13"/>
      <c r="G336" s="13"/>
      <c r="H336" s="13"/>
      <c r="I336" s="13"/>
      <c r="J336" s="13"/>
      <c r="K336" s="13"/>
      <c r="L336" s="13"/>
      <c r="M336" s="13"/>
      <c r="N336" s="13"/>
      <c r="O336" s="13"/>
      <c r="P336" s="181"/>
      <c r="Q336" s="181"/>
      <c r="R336" s="181"/>
      <c r="S336" s="188"/>
      <c r="T336" s="189"/>
      <c r="U336" s="190"/>
      <c r="V336" s="191"/>
      <c r="W336" s="192"/>
      <c r="X336" s="192"/>
      <c r="Y336" s="192"/>
      <c r="Z336" s="192"/>
      <c r="AA336" s="187"/>
      <c r="AB336" s="187"/>
    </row>
    <row r="337" spans="1:28" ht="22.5" customHeight="1">
      <c r="A337" s="13"/>
      <c r="B337" s="13"/>
      <c r="C337" s="13"/>
      <c r="D337" s="13"/>
      <c r="E337" s="13"/>
      <c r="F337" s="13"/>
      <c r="G337" s="13"/>
      <c r="H337" s="13"/>
      <c r="I337" s="13"/>
      <c r="J337" s="13"/>
      <c r="K337" s="13"/>
      <c r="L337" s="13"/>
      <c r="M337" s="13"/>
      <c r="N337" s="13"/>
      <c r="O337" s="13"/>
      <c r="P337" s="181"/>
      <c r="Q337" s="181"/>
      <c r="R337" s="181"/>
      <c r="S337" s="188"/>
      <c r="T337" s="189"/>
      <c r="U337" s="190"/>
      <c r="V337" s="191"/>
      <c r="W337" s="192"/>
      <c r="X337" s="192"/>
      <c r="Y337" s="192"/>
      <c r="Z337" s="192"/>
      <c r="AA337" s="187"/>
      <c r="AB337" s="187"/>
    </row>
    <row r="338" spans="1:28" ht="22.5" customHeight="1">
      <c r="A338" s="13"/>
      <c r="B338" s="13"/>
      <c r="C338" s="13"/>
      <c r="D338" s="13"/>
      <c r="E338" s="13"/>
      <c r="F338" s="13"/>
      <c r="G338" s="13"/>
      <c r="H338" s="13"/>
      <c r="I338" s="13"/>
      <c r="J338" s="13"/>
      <c r="K338" s="13"/>
      <c r="L338" s="13"/>
      <c r="M338" s="13"/>
      <c r="N338" s="13"/>
      <c r="O338" s="13"/>
      <c r="P338" s="181"/>
      <c r="Q338" s="181"/>
      <c r="R338" s="181"/>
      <c r="S338" s="188"/>
      <c r="T338" s="189"/>
      <c r="U338" s="190"/>
      <c r="V338" s="191"/>
      <c r="W338" s="192"/>
      <c r="X338" s="192"/>
      <c r="Y338" s="192"/>
      <c r="Z338" s="192"/>
      <c r="AA338" s="187"/>
      <c r="AB338" s="187"/>
    </row>
    <row r="339" spans="1:28" ht="22.5" customHeight="1">
      <c r="A339" s="13"/>
      <c r="B339" s="13"/>
      <c r="C339" s="13"/>
      <c r="D339" s="13"/>
      <c r="E339" s="13"/>
      <c r="F339" s="13"/>
      <c r="G339" s="13"/>
      <c r="H339" s="13"/>
      <c r="I339" s="13"/>
      <c r="J339" s="13"/>
      <c r="K339" s="13"/>
      <c r="L339" s="13"/>
      <c r="M339" s="13"/>
      <c r="N339" s="13"/>
      <c r="O339" s="13"/>
      <c r="P339" s="181"/>
      <c r="Q339" s="181"/>
      <c r="R339" s="181"/>
      <c r="S339" s="188"/>
      <c r="T339" s="189"/>
      <c r="U339" s="190"/>
      <c r="V339" s="191"/>
      <c r="W339" s="192"/>
      <c r="X339" s="192"/>
      <c r="Y339" s="192"/>
      <c r="Z339" s="192"/>
      <c r="AA339" s="187"/>
      <c r="AB339" s="187"/>
    </row>
    <row r="340" spans="1:28" ht="22.5" customHeight="1">
      <c r="A340" s="13"/>
      <c r="B340" s="13"/>
      <c r="C340" s="13"/>
      <c r="D340" s="13"/>
      <c r="E340" s="13"/>
      <c r="F340" s="13"/>
      <c r="G340" s="13"/>
      <c r="H340" s="13"/>
      <c r="I340" s="13"/>
      <c r="J340" s="13"/>
      <c r="K340" s="13"/>
      <c r="L340" s="13"/>
      <c r="M340" s="13"/>
      <c r="N340" s="13"/>
      <c r="O340" s="13"/>
      <c r="P340" s="181"/>
      <c r="Q340" s="181"/>
      <c r="R340" s="181"/>
      <c r="S340" s="188"/>
      <c r="T340" s="189"/>
      <c r="U340" s="190"/>
      <c r="V340" s="191"/>
      <c r="W340" s="192"/>
      <c r="X340" s="192"/>
      <c r="Y340" s="192"/>
      <c r="Z340" s="192"/>
      <c r="AA340" s="187"/>
      <c r="AB340" s="187"/>
    </row>
    <row r="341" spans="1:28" ht="22.5" customHeight="1">
      <c r="A341" s="13"/>
      <c r="B341" s="13"/>
      <c r="C341" s="13"/>
      <c r="D341" s="13"/>
      <c r="E341" s="13"/>
      <c r="F341" s="13"/>
      <c r="G341" s="13"/>
      <c r="H341" s="13"/>
      <c r="I341" s="13"/>
      <c r="J341" s="13"/>
      <c r="K341" s="13"/>
      <c r="L341" s="13"/>
      <c r="M341" s="13"/>
      <c r="N341" s="13"/>
      <c r="O341" s="13"/>
      <c r="P341" s="181"/>
      <c r="Q341" s="181"/>
      <c r="R341" s="181"/>
      <c r="S341" s="188"/>
      <c r="T341" s="189"/>
      <c r="U341" s="190"/>
      <c r="V341" s="191"/>
      <c r="W341" s="192"/>
      <c r="X341" s="192"/>
      <c r="Y341" s="192"/>
      <c r="Z341" s="192"/>
      <c r="AA341" s="187"/>
      <c r="AB341" s="187"/>
    </row>
    <row r="342" spans="1:28" ht="22.5" customHeight="1">
      <c r="A342" s="13"/>
      <c r="B342" s="13"/>
      <c r="C342" s="13"/>
      <c r="D342" s="13"/>
      <c r="E342" s="13"/>
      <c r="F342" s="13"/>
      <c r="G342" s="13"/>
      <c r="H342" s="13"/>
      <c r="I342" s="13"/>
      <c r="J342" s="13"/>
      <c r="K342" s="13"/>
      <c r="L342" s="13"/>
      <c r="M342" s="13"/>
      <c r="N342" s="13"/>
      <c r="O342" s="13"/>
      <c r="P342" s="181"/>
      <c r="Q342" s="181"/>
      <c r="R342" s="181"/>
      <c r="S342" s="188"/>
      <c r="T342" s="189"/>
      <c r="U342" s="190"/>
      <c r="V342" s="191"/>
      <c r="W342" s="192"/>
      <c r="X342" s="192"/>
      <c r="Y342" s="192"/>
      <c r="Z342" s="192"/>
      <c r="AA342" s="187"/>
      <c r="AB342" s="187"/>
    </row>
    <row r="343" spans="1:28" ht="22.5" customHeight="1">
      <c r="A343" s="13"/>
      <c r="B343" s="13"/>
      <c r="C343" s="13"/>
      <c r="D343" s="13"/>
      <c r="E343" s="13"/>
      <c r="F343" s="13"/>
      <c r="G343" s="13"/>
      <c r="H343" s="13"/>
      <c r="I343" s="13"/>
      <c r="J343" s="13"/>
      <c r="K343" s="13"/>
      <c r="L343" s="13"/>
      <c r="M343" s="13"/>
      <c r="N343" s="13"/>
      <c r="O343" s="13"/>
      <c r="P343" s="181"/>
      <c r="Q343" s="181"/>
      <c r="R343" s="181"/>
      <c r="S343" s="188"/>
      <c r="T343" s="189"/>
      <c r="U343" s="190"/>
      <c r="V343" s="191"/>
      <c r="W343" s="192"/>
      <c r="X343" s="192"/>
      <c r="Y343" s="192"/>
      <c r="Z343" s="192"/>
      <c r="AA343" s="187"/>
      <c r="AB343" s="187"/>
    </row>
    <row r="344" spans="1:28" ht="22.5" customHeight="1">
      <c r="A344" s="13"/>
      <c r="B344" s="13"/>
      <c r="C344" s="13"/>
      <c r="D344" s="13"/>
      <c r="E344" s="13"/>
      <c r="F344" s="13"/>
      <c r="G344" s="13"/>
      <c r="H344" s="13"/>
      <c r="I344" s="13"/>
      <c r="J344" s="13"/>
      <c r="K344" s="13"/>
      <c r="L344" s="13"/>
      <c r="M344" s="13"/>
      <c r="N344" s="13"/>
      <c r="O344" s="13"/>
      <c r="P344" s="181"/>
      <c r="Q344" s="181"/>
      <c r="R344" s="181"/>
      <c r="S344" s="188"/>
      <c r="T344" s="189"/>
      <c r="U344" s="190"/>
      <c r="V344" s="191"/>
      <c r="W344" s="192"/>
      <c r="X344" s="192"/>
      <c r="Y344" s="192"/>
      <c r="Z344" s="192"/>
      <c r="AA344" s="187"/>
      <c r="AB344" s="187"/>
    </row>
    <row r="345" spans="1:28" ht="22.5" customHeight="1">
      <c r="A345" s="13"/>
      <c r="B345" s="13"/>
      <c r="C345" s="13"/>
      <c r="D345" s="13"/>
      <c r="E345" s="13"/>
      <c r="F345" s="13"/>
      <c r="G345" s="13"/>
      <c r="H345" s="13"/>
      <c r="I345" s="13"/>
      <c r="J345" s="13"/>
      <c r="K345" s="13"/>
      <c r="L345" s="13"/>
      <c r="M345" s="13"/>
      <c r="N345" s="13"/>
      <c r="O345" s="13"/>
      <c r="P345" s="181"/>
      <c r="Q345" s="181"/>
      <c r="R345" s="181"/>
      <c r="S345" s="188"/>
      <c r="T345" s="189"/>
      <c r="U345" s="190"/>
      <c r="V345" s="191"/>
      <c r="W345" s="192"/>
      <c r="X345" s="192"/>
      <c r="Y345" s="192"/>
      <c r="Z345" s="192"/>
      <c r="AA345" s="187"/>
      <c r="AB345" s="187"/>
    </row>
    <row r="346" spans="1:28" ht="22.5" customHeight="1">
      <c r="A346" s="13"/>
      <c r="B346" s="13"/>
      <c r="C346" s="13"/>
      <c r="D346" s="13"/>
      <c r="E346" s="13"/>
      <c r="F346" s="13"/>
      <c r="G346" s="13"/>
      <c r="H346" s="13"/>
      <c r="I346" s="13"/>
      <c r="J346" s="13"/>
      <c r="K346" s="13"/>
      <c r="L346" s="13"/>
      <c r="M346" s="13"/>
      <c r="N346" s="13"/>
      <c r="O346" s="13"/>
      <c r="P346" s="181"/>
      <c r="Q346" s="181"/>
      <c r="R346" s="181"/>
      <c r="S346" s="188"/>
      <c r="T346" s="189"/>
      <c r="U346" s="190"/>
      <c r="V346" s="191"/>
      <c r="W346" s="192"/>
      <c r="X346" s="192"/>
      <c r="Y346" s="192"/>
      <c r="Z346" s="192"/>
      <c r="AA346" s="187"/>
      <c r="AB346" s="187"/>
    </row>
    <row r="347" spans="1:28" ht="22.5" customHeight="1">
      <c r="A347" s="13"/>
      <c r="B347" s="13"/>
      <c r="C347" s="13"/>
      <c r="D347" s="13"/>
      <c r="E347" s="13"/>
      <c r="F347" s="13"/>
      <c r="G347" s="13"/>
      <c r="H347" s="13"/>
      <c r="I347" s="13"/>
      <c r="J347" s="13"/>
      <c r="K347" s="13"/>
      <c r="L347" s="13"/>
      <c r="M347" s="13"/>
      <c r="N347" s="13"/>
      <c r="O347" s="13"/>
      <c r="P347" s="181"/>
      <c r="Q347" s="181"/>
      <c r="R347" s="181"/>
      <c r="S347" s="188"/>
      <c r="T347" s="189"/>
      <c r="U347" s="190"/>
      <c r="V347" s="191"/>
      <c r="W347" s="192"/>
      <c r="X347" s="192"/>
      <c r="Y347" s="192"/>
      <c r="Z347" s="192"/>
      <c r="AA347" s="187"/>
      <c r="AB347" s="187"/>
    </row>
    <row r="348" spans="1:28" ht="22.5" customHeight="1">
      <c r="A348" s="13"/>
      <c r="B348" s="13"/>
      <c r="C348" s="13"/>
      <c r="D348" s="13"/>
      <c r="E348" s="13"/>
      <c r="F348" s="13"/>
      <c r="G348" s="13"/>
      <c r="H348" s="13"/>
      <c r="I348" s="13"/>
      <c r="J348" s="13"/>
      <c r="K348" s="13"/>
      <c r="L348" s="13"/>
      <c r="M348" s="13"/>
      <c r="N348" s="13"/>
      <c r="O348" s="13"/>
      <c r="P348" s="181"/>
      <c r="Q348" s="181"/>
      <c r="R348" s="181"/>
      <c r="S348" s="188"/>
      <c r="T348" s="189"/>
      <c r="U348" s="190"/>
      <c r="V348" s="191"/>
      <c r="W348" s="192"/>
      <c r="X348" s="192"/>
      <c r="Y348" s="192"/>
      <c r="Z348" s="192"/>
      <c r="AA348" s="187"/>
      <c r="AB348" s="187"/>
    </row>
    <row r="349" spans="1:28" ht="22.5" customHeight="1">
      <c r="A349" s="13"/>
      <c r="B349" s="13"/>
      <c r="C349" s="13"/>
      <c r="D349" s="13"/>
      <c r="E349" s="13"/>
      <c r="F349" s="13"/>
      <c r="G349" s="13"/>
      <c r="H349" s="13"/>
      <c r="I349" s="13"/>
      <c r="J349" s="13"/>
      <c r="K349" s="13"/>
      <c r="L349" s="13"/>
      <c r="M349" s="13"/>
      <c r="N349" s="13"/>
      <c r="O349" s="13"/>
      <c r="P349" s="181"/>
      <c r="Q349" s="181"/>
      <c r="R349" s="181"/>
      <c r="S349" s="188"/>
      <c r="T349" s="189"/>
      <c r="U349" s="190"/>
      <c r="V349" s="191"/>
      <c r="W349" s="192"/>
      <c r="X349" s="192"/>
      <c r="Y349" s="192"/>
      <c r="Z349" s="192"/>
      <c r="AA349" s="187"/>
      <c r="AB349" s="187"/>
    </row>
    <row r="350" spans="1:28" ht="22.5" customHeight="1">
      <c r="A350" s="13"/>
      <c r="B350" s="13"/>
      <c r="C350" s="13"/>
      <c r="D350" s="13"/>
      <c r="E350" s="13"/>
      <c r="F350" s="13"/>
      <c r="G350" s="13"/>
      <c r="H350" s="13"/>
      <c r="I350" s="13"/>
      <c r="J350" s="13"/>
      <c r="K350" s="13"/>
      <c r="L350" s="13"/>
      <c r="M350" s="13"/>
      <c r="N350" s="13"/>
      <c r="O350" s="13"/>
      <c r="P350" s="181"/>
      <c r="Q350" s="181"/>
      <c r="R350" s="181"/>
      <c r="S350" s="188"/>
      <c r="T350" s="189"/>
      <c r="U350" s="190"/>
      <c r="V350" s="191"/>
      <c r="W350" s="192"/>
      <c r="X350" s="192"/>
      <c r="Y350" s="192"/>
      <c r="Z350" s="192"/>
      <c r="AA350" s="187"/>
      <c r="AB350" s="187"/>
    </row>
    <row r="351" spans="1:28" ht="22.5" customHeight="1">
      <c r="A351" s="13"/>
      <c r="B351" s="13"/>
      <c r="C351" s="13"/>
      <c r="D351" s="13"/>
      <c r="E351" s="13"/>
      <c r="F351" s="13"/>
      <c r="G351" s="13"/>
      <c r="H351" s="13"/>
      <c r="I351" s="13"/>
      <c r="J351" s="13"/>
      <c r="K351" s="13"/>
      <c r="L351" s="13"/>
      <c r="M351" s="13"/>
      <c r="N351" s="13"/>
      <c r="O351" s="13"/>
      <c r="P351" s="181"/>
      <c r="Q351" s="181"/>
      <c r="R351" s="181"/>
      <c r="S351" s="188"/>
      <c r="T351" s="189"/>
      <c r="U351" s="190"/>
      <c r="V351" s="191"/>
      <c r="W351" s="192"/>
      <c r="X351" s="192"/>
      <c r="Y351" s="192"/>
      <c r="Z351" s="192"/>
      <c r="AA351" s="187"/>
      <c r="AB351" s="187"/>
    </row>
    <row r="352" spans="1:28" ht="22.5" customHeight="1">
      <c r="A352" s="13"/>
      <c r="B352" s="13"/>
      <c r="C352" s="13"/>
      <c r="D352" s="13"/>
      <c r="E352" s="13"/>
      <c r="F352" s="13"/>
      <c r="G352" s="13"/>
      <c r="H352" s="13"/>
      <c r="I352" s="13"/>
      <c r="J352" s="13"/>
      <c r="K352" s="13"/>
      <c r="L352" s="13"/>
      <c r="M352" s="13"/>
      <c r="N352" s="13"/>
      <c r="O352" s="13"/>
      <c r="P352" s="181"/>
      <c r="Q352" s="181"/>
      <c r="R352" s="181"/>
      <c r="S352" s="188"/>
      <c r="T352" s="189"/>
      <c r="U352" s="190"/>
      <c r="V352" s="191"/>
      <c r="W352" s="192"/>
      <c r="X352" s="192"/>
      <c r="Y352" s="192"/>
      <c r="Z352" s="192"/>
      <c r="AA352" s="187"/>
      <c r="AB352" s="187"/>
    </row>
    <row r="353" spans="1:28" ht="22.5" customHeight="1">
      <c r="A353" s="13"/>
      <c r="B353" s="13"/>
      <c r="C353" s="13"/>
      <c r="D353" s="13"/>
      <c r="E353" s="13"/>
      <c r="F353" s="13"/>
      <c r="G353" s="13"/>
      <c r="H353" s="13"/>
      <c r="I353" s="13"/>
      <c r="J353" s="13"/>
      <c r="K353" s="13"/>
      <c r="L353" s="13"/>
      <c r="M353" s="13"/>
      <c r="N353" s="13"/>
      <c r="O353" s="13"/>
      <c r="P353" s="181"/>
      <c r="Q353" s="181"/>
      <c r="R353" s="181"/>
      <c r="S353" s="188"/>
      <c r="T353" s="189"/>
      <c r="U353" s="190"/>
      <c r="V353" s="191"/>
      <c r="W353" s="192"/>
      <c r="X353" s="192"/>
      <c r="Y353" s="192"/>
      <c r="Z353" s="192"/>
      <c r="AA353" s="187"/>
      <c r="AB353" s="187"/>
    </row>
    <row r="354" spans="1:28" ht="22.5" customHeight="1">
      <c r="A354" s="13"/>
      <c r="B354" s="13"/>
      <c r="C354" s="13"/>
      <c r="D354" s="13"/>
      <c r="E354" s="13"/>
      <c r="F354" s="13"/>
      <c r="G354" s="13"/>
      <c r="H354" s="13"/>
      <c r="I354" s="13"/>
      <c r="J354" s="13"/>
      <c r="K354" s="13"/>
      <c r="L354" s="13"/>
      <c r="M354" s="13"/>
      <c r="N354" s="13"/>
      <c r="O354" s="13"/>
      <c r="P354" s="181"/>
      <c r="Q354" s="181"/>
      <c r="R354" s="181"/>
      <c r="S354" s="188"/>
      <c r="T354" s="189"/>
      <c r="U354" s="190"/>
      <c r="V354" s="191"/>
      <c r="W354" s="192"/>
      <c r="X354" s="192"/>
      <c r="Y354" s="192"/>
      <c r="Z354" s="192"/>
      <c r="AA354" s="187"/>
      <c r="AB354" s="187"/>
    </row>
    <row r="355" spans="1:28" ht="22.5" customHeight="1">
      <c r="A355" s="13"/>
      <c r="B355" s="13"/>
      <c r="C355" s="13"/>
      <c r="D355" s="13"/>
      <c r="E355" s="13"/>
      <c r="F355" s="13"/>
      <c r="G355" s="13"/>
      <c r="H355" s="13"/>
      <c r="I355" s="13"/>
      <c r="J355" s="13"/>
      <c r="K355" s="13"/>
      <c r="L355" s="13"/>
      <c r="M355" s="13"/>
      <c r="N355" s="13"/>
      <c r="O355" s="13"/>
      <c r="P355" s="181"/>
      <c r="Q355" s="181"/>
      <c r="R355" s="181"/>
      <c r="S355" s="188"/>
      <c r="T355" s="189"/>
      <c r="U355" s="190"/>
      <c r="V355" s="191"/>
      <c r="W355" s="192"/>
      <c r="X355" s="192"/>
      <c r="Y355" s="192"/>
      <c r="Z355" s="192"/>
      <c r="AA355" s="187"/>
      <c r="AB355" s="187"/>
    </row>
    <row r="356" spans="1:28" ht="22.5" customHeight="1">
      <c r="A356" s="13"/>
      <c r="B356" s="13"/>
      <c r="C356" s="13"/>
      <c r="D356" s="13"/>
      <c r="E356" s="13"/>
      <c r="F356" s="13"/>
      <c r="G356" s="13"/>
      <c r="H356" s="13"/>
      <c r="I356" s="13"/>
      <c r="J356" s="13"/>
      <c r="K356" s="13"/>
      <c r="L356" s="13"/>
      <c r="M356" s="13"/>
      <c r="N356" s="13"/>
      <c r="O356" s="13"/>
      <c r="P356" s="181"/>
      <c r="Q356" s="181"/>
      <c r="R356" s="181"/>
      <c r="S356" s="188"/>
      <c r="T356" s="189"/>
      <c r="U356" s="190"/>
      <c r="V356" s="191"/>
      <c r="W356" s="192"/>
      <c r="X356" s="192"/>
      <c r="Y356" s="192"/>
      <c r="Z356" s="192"/>
      <c r="AA356" s="187"/>
      <c r="AB356" s="187"/>
    </row>
    <row r="357" spans="1:28" ht="22.5" customHeight="1">
      <c r="A357" s="13"/>
      <c r="B357" s="13"/>
      <c r="C357" s="13"/>
      <c r="D357" s="13"/>
      <c r="E357" s="13"/>
      <c r="F357" s="13"/>
      <c r="G357" s="13"/>
      <c r="H357" s="13"/>
      <c r="I357" s="13"/>
      <c r="J357" s="13"/>
      <c r="K357" s="13"/>
      <c r="L357" s="13"/>
      <c r="M357" s="13"/>
      <c r="N357" s="13"/>
      <c r="O357" s="13"/>
      <c r="P357" s="181"/>
      <c r="Q357" s="181"/>
      <c r="R357" s="181"/>
      <c r="S357" s="188"/>
      <c r="T357" s="189"/>
      <c r="U357" s="190"/>
      <c r="V357" s="191"/>
      <c r="W357" s="192"/>
      <c r="X357" s="192"/>
      <c r="Y357" s="192"/>
      <c r="Z357" s="192"/>
      <c r="AA357" s="187"/>
      <c r="AB357" s="187"/>
    </row>
    <row r="358" spans="1:28" ht="22.5" customHeight="1">
      <c r="A358" s="13"/>
      <c r="B358" s="13"/>
      <c r="C358" s="13"/>
      <c r="D358" s="13"/>
      <c r="E358" s="13"/>
      <c r="F358" s="13"/>
      <c r="G358" s="13"/>
      <c r="H358" s="13"/>
      <c r="I358" s="13"/>
      <c r="J358" s="13"/>
      <c r="K358" s="13"/>
      <c r="L358" s="13"/>
      <c r="M358" s="13"/>
      <c r="N358" s="13"/>
      <c r="O358" s="13"/>
      <c r="P358" s="181"/>
      <c r="Q358" s="181"/>
      <c r="R358" s="181"/>
      <c r="S358" s="188"/>
      <c r="T358" s="189"/>
      <c r="U358" s="190"/>
      <c r="V358" s="191"/>
      <c r="W358" s="192"/>
      <c r="X358" s="192"/>
      <c r="Y358" s="192"/>
      <c r="Z358" s="192"/>
      <c r="AA358" s="187"/>
      <c r="AB358" s="187"/>
    </row>
    <row r="359" spans="1:28" ht="22.5" customHeight="1">
      <c r="A359" s="13"/>
      <c r="B359" s="13"/>
      <c r="C359" s="13"/>
      <c r="D359" s="13"/>
      <c r="E359" s="13"/>
      <c r="F359" s="13"/>
      <c r="G359" s="13"/>
      <c r="H359" s="13"/>
      <c r="I359" s="13"/>
      <c r="J359" s="13"/>
      <c r="K359" s="13"/>
      <c r="L359" s="13"/>
      <c r="M359" s="13"/>
      <c r="N359" s="13"/>
      <c r="O359" s="13"/>
      <c r="P359" s="181"/>
      <c r="Q359" s="181"/>
      <c r="R359" s="181"/>
      <c r="S359" s="188"/>
      <c r="T359" s="189"/>
      <c r="U359" s="190"/>
      <c r="V359" s="191"/>
      <c r="W359" s="192"/>
      <c r="X359" s="192"/>
      <c r="Y359" s="192"/>
      <c r="Z359" s="192"/>
      <c r="AA359" s="187"/>
      <c r="AB359" s="187"/>
    </row>
    <row r="360" spans="1:28" ht="22.5" customHeight="1">
      <c r="A360" s="13"/>
      <c r="B360" s="13"/>
      <c r="C360" s="13"/>
      <c r="D360" s="13"/>
      <c r="E360" s="13"/>
      <c r="F360" s="13"/>
      <c r="G360" s="13"/>
      <c r="H360" s="13"/>
      <c r="I360" s="13"/>
      <c r="J360" s="13"/>
      <c r="K360" s="13"/>
      <c r="L360" s="13"/>
      <c r="M360" s="13"/>
      <c r="N360" s="13"/>
      <c r="O360" s="13"/>
      <c r="P360" s="181"/>
      <c r="Q360" s="181"/>
      <c r="R360" s="181"/>
      <c r="S360" s="188"/>
      <c r="T360" s="189"/>
      <c r="U360" s="190"/>
      <c r="V360" s="191"/>
      <c r="W360" s="192"/>
      <c r="X360" s="192"/>
      <c r="Y360" s="192"/>
      <c r="Z360" s="192"/>
      <c r="AA360" s="187"/>
      <c r="AB360" s="187"/>
    </row>
    <row r="361" spans="1:28" ht="22.5" customHeight="1">
      <c r="A361" s="13"/>
      <c r="B361" s="13"/>
      <c r="C361" s="13"/>
      <c r="D361" s="13"/>
      <c r="E361" s="13"/>
      <c r="F361" s="13"/>
      <c r="G361" s="13"/>
      <c r="H361" s="13"/>
      <c r="I361" s="13"/>
      <c r="J361" s="13"/>
      <c r="K361" s="13"/>
      <c r="L361" s="13"/>
      <c r="M361" s="13"/>
      <c r="N361" s="13"/>
      <c r="O361" s="13"/>
      <c r="P361" s="181"/>
      <c r="Q361" s="181"/>
      <c r="R361" s="181"/>
      <c r="S361" s="188"/>
      <c r="T361" s="189"/>
      <c r="U361" s="190"/>
      <c r="V361" s="191"/>
      <c r="W361" s="192"/>
      <c r="X361" s="192"/>
      <c r="Y361" s="192"/>
      <c r="Z361" s="192"/>
      <c r="AA361" s="187"/>
      <c r="AB361" s="187"/>
    </row>
    <row r="362" spans="1:28" ht="22.5" customHeight="1">
      <c r="A362" s="13"/>
      <c r="B362" s="13"/>
      <c r="C362" s="13"/>
      <c r="D362" s="13"/>
      <c r="E362" s="13"/>
      <c r="F362" s="13"/>
      <c r="G362" s="13"/>
      <c r="H362" s="13"/>
      <c r="I362" s="13"/>
      <c r="J362" s="13"/>
      <c r="K362" s="13"/>
      <c r="L362" s="13"/>
      <c r="M362" s="13"/>
      <c r="N362" s="13"/>
      <c r="O362" s="13"/>
      <c r="P362" s="181"/>
      <c r="Q362" s="181"/>
      <c r="R362" s="181"/>
      <c r="S362" s="188"/>
      <c r="T362" s="189"/>
      <c r="U362" s="190"/>
      <c r="V362" s="191"/>
      <c r="W362" s="192"/>
      <c r="X362" s="192"/>
      <c r="Y362" s="192"/>
      <c r="Z362" s="192"/>
      <c r="AA362" s="187"/>
      <c r="AB362" s="187"/>
    </row>
    <row r="363" spans="1:28" ht="22.5" customHeight="1">
      <c r="A363" s="13"/>
      <c r="B363" s="13"/>
      <c r="C363" s="13"/>
      <c r="D363" s="13"/>
      <c r="E363" s="13"/>
      <c r="F363" s="13"/>
      <c r="G363" s="13"/>
      <c r="H363" s="13"/>
      <c r="I363" s="13"/>
      <c r="J363" s="13"/>
      <c r="K363" s="13"/>
      <c r="L363" s="13"/>
      <c r="M363" s="13"/>
      <c r="N363" s="13"/>
      <c r="O363" s="13"/>
      <c r="P363" s="181"/>
      <c r="Q363" s="181"/>
      <c r="R363" s="181"/>
      <c r="S363" s="188"/>
      <c r="T363" s="189"/>
      <c r="U363" s="190"/>
      <c r="V363" s="191"/>
      <c r="W363" s="192"/>
      <c r="X363" s="192"/>
      <c r="Y363" s="192"/>
      <c r="Z363" s="192"/>
      <c r="AA363" s="187"/>
      <c r="AB363" s="187"/>
    </row>
    <row r="364" spans="1:28" ht="22.5" customHeight="1">
      <c r="A364" s="13"/>
      <c r="B364" s="13"/>
      <c r="C364" s="13"/>
      <c r="D364" s="13"/>
      <c r="E364" s="13"/>
      <c r="F364" s="13"/>
      <c r="G364" s="13"/>
      <c r="H364" s="13"/>
      <c r="I364" s="13"/>
      <c r="J364" s="13"/>
      <c r="K364" s="13"/>
      <c r="L364" s="13"/>
      <c r="M364" s="13"/>
      <c r="N364" s="13"/>
      <c r="O364" s="13"/>
      <c r="P364" s="181"/>
      <c r="Q364" s="181"/>
      <c r="R364" s="181"/>
      <c r="S364" s="188"/>
      <c r="T364" s="189"/>
      <c r="U364" s="190"/>
      <c r="V364" s="191"/>
      <c r="W364" s="192"/>
      <c r="X364" s="192"/>
      <c r="Y364" s="192"/>
      <c r="Z364" s="192"/>
      <c r="AA364" s="187"/>
      <c r="AB364" s="187"/>
    </row>
    <row r="365" spans="1:28" ht="22.5" customHeight="1">
      <c r="A365" s="13"/>
      <c r="B365" s="13"/>
      <c r="C365" s="13"/>
      <c r="D365" s="13"/>
      <c r="E365" s="13"/>
      <c r="F365" s="13"/>
      <c r="G365" s="13"/>
      <c r="H365" s="13"/>
      <c r="I365" s="13"/>
      <c r="J365" s="13"/>
      <c r="K365" s="13"/>
      <c r="L365" s="13"/>
      <c r="M365" s="13"/>
      <c r="N365" s="13"/>
      <c r="O365" s="13"/>
      <c r="P365" s="181"/>
      <c r="Q365" s="181"/>
      <c r="R365" s="181"/>
      <c r="S365" s="188"/>
      <c r="T365" s="189"/>
      <c r="U365" s="190"/>
      <c r="V365" s="191"/>
      <c r="W365" s="192"/>
      <c r="X365" s="192"/>
      <c r="Y365" s="192"/>
      <c r="Z365" s="192"/>
      <c r="AA365" s="187"/>
      <c r="AB365" s="187"/>
    </row>
    <row r="366" spans="1:28" ht="22.5" customHeight="1">
      <c r="A366" s="13"/>
      <c r="B366" s="13"/>
      <c r="C366" s="13"/>
      <c r="D366" s="13"/>
      <c r="E366" s="13"/>
      <c r="F366" s="13"/>
      <c r="G366" s="13"/>
      <c r="H366" s="13"/>
      <c r="I366" s="13"/>
      <c r="J366" s="13"/>
      <c r="K366" s="13"/>
      <c r="L366" s="13"/>
      <c r="M366" s="13"/>
      <c r="N366" s="13"/>
      <c r="O366" s="13"/>
      <c r="P366" s="181"/>
      <c r="Q366" s="181"/>
      <c r="R366" s="181"/>
      <c r="S366" s="188"/>
      <c r="T366" s="189"/>
      <c r="U366" s="190"/>
      <c r="V366" s="191"/>
      <c r="W366" s="192"/>
      <c r="X366" s="192"/>
      <c r="Y366" s="192"/>
      <c r="Z366" s="192"/>
      <c r="AA366" s="187"/>
      <c r="AB366" s="187"/>
    </row>
    <row r="367" spans="1:28" ht="22.5" customHeight="1">
      <c r="A367" s="13"/>
      <c r="B367" s="13"/>
      <c r="C367" s="13"/>
      <c r="D367" s="13"/>
      <c r="E367" s="13"/>
      <c r="F367" s="13"/>
      <c r="G367" s="13"/>
      <c r="H367" s="13"/>
      <c r="I367" s="13"/>
      <c r="J367" s="13"/>
      <c r="K367" s="13"/>
      <c r="L367" s="13"/>
      <c r="M367" s="13"/>
      <c r="N367" s="13"/>
      <c r="O367" s="13"/>
      <c r="P367" s="181"/>
      <c r="Q367" s="181"/>
      <c r="R367" s="181"/>
      <c r="S367" s="188"/>
      <c r="T367" s="189"/>
      <c r="U367" s="190"/>
      <c r="V367" s="191"/>
      <c r="W367" s="192"/>
      <c r="X367" s="192"/>
      <c r="Y367" s="192"/>
      <c r="Z367" s="192"/>
      <c r="AA367" s="187"/>
      <c r="AB367" s="187"/>
    </row>
    <row r="368" spans="1:28" ht="22.5" customHeight="1">
      <c r="A368" s="13"/>
      <c r="B368" s="13"/>
      <c r="C368" s="13"/>
      <c r="D368" s="13"/>
      <c r="E368" s="13"/>
      <c r="F368" s="13"/>
      <c r="G368" s="13"/>
      <c r="H368" s="13"/>
      <c r="I368" s="13"/>
      <c r="J368" s="13"/>
      <c r="K368" s="13"/>
      <c r="L368" s="13"/>
      <c r="M368" s="13"/>
      <c r="N368" s="13"/>
      <c r="O368" s="13"/>
      <c r="P368" s="181"/>
      <c r="Q368" s="181"/>
      <c r="R368" s="181"/>
      <c r="S368" s="188"/>
      <c r="T368" s="189"/>
      <c r="U368" s="190"/>
      <c r="V368" s="191"/>
      <c r="W368" s="192"/>
      <c r="X368" s="192"/>
      <c r="Y368" s="192"/>
      <c r="Z368" s="192"/>
      <c r="AA368" s="187"/>
      <c r="AB368" s="187"/>
    </row>
    <row r="369" spans="1:28" ht="22.5" customHeight="1">
      <c r="A369" s="13"/>
      <c r="B369" s="13"/>
      <c r="C369" s="13"/>
      <c r="D369" s="13"/>
      <c r="E369" s="13"/>
      <c r="F369" s="13"/>
      <c r="G369" s="13"/>
      <c r="H369" s="13"/>
      <c r="I369" s="13"/>
      <c r="J369" s="13"/>
      <c r="K369" s="13"/>
      <c r="L369" s="13"/>
      <c r="M369" s="13"/>
      <c r="N369" s="13"/>
      <c r="O369" s="13"/>
      <c r="P369" s="181"/>
      <c r="Q369" s="181"/>
      <c r="R369" s="181"/>
      <c r="S369" s="188"/>
      <c r="T369" s="189"/>
      <c r="U369" s="190"/>
      <c r="V369" s="191"/>
      <c r="W369" s="192"/>
      <c r="X369" s="192"/>
      <c r="Y369" s="192"/>
      <c r="Z369" s="192"/>
      <c r="AA369" s="187"/>
      <c r="AB369" s="187"/>
    </row>
    <row r="370" spans="1:28" ht="22.5" customHeight="1">
      <c r="A370" s="13"/>
      <c r="B370" s="13"/>
      <c r="C370" s="13"/>
      <c r="D370" s="13"/>
      <c r="E370" s="13"/>
      <c r="F370" s="13"/>
      <c r="G370" s="13"/>
      <c r="H370" s="13"/>
      <c r="I370" s="13"/>
      <c r="J370" s="13"/>
      <c r="K370" s="13"/>
      <c r="L370" s="13"/>
      <c r="M370" s="13"/>
      <c r="N370" s="13"/>
      <c r="O370" s="13"/>
      <c r="P370" s="181"/>
      <c r="Q370" s="181"/>
      <c r="R370" s="181"/>
      <c r="S370" s="188"/>
      <c r="T370" s="189"/>
      <c r="U370" s="190"/>
      <c r="V370" s="191"/>
      <c r="W370" s="192"/>
      <c r="X370" s="192"/>
      <c r="Y370" s="192"/>
      <c r="Z370" s="192"/>
      <c r="AA370" s="187"/>
      <c r="AB370" s="187"/>
    </row>
    <row r="371" spans="1:28" ht="22.5" customHeight="1">
      <c r="A371" s="13"/>
      <c r="B371" s="13"/>
      <c r="C371" s="13"/>
      <c r="D371" s="13"/>
      <c r="E371" s="13"/>
      <c r="F371" s="13"/>
      <c r="G371" s="13"/>
      <c r="H371" s="13"/>
      <c r="I371" s="13"/>
      <c r="J371" s="13"/>
      <c r="K371" s="13"/>
      <c r="L371" s="13"/>
      <c r="M371" s="13"/>
      <c r="N371" s="13"/>
      <c r="O371" s="13"/>
      <c r="P371" s="181"/>
      <c r="Q371" s="181"/>
      <c r="R371" s="181"/>
      <c r="S371" s="188"/>
      <c r="T371" s="189"/>
      <c r="U371" s="190"/>
      <c r="V371" s="191"/>
      <c r="W371" s="192"/>
      <c r="X371" s="192"/>
      <c r="Y371" s="192"/>
      <c r="Z371" s="192"/>
      <c r="AA371" s="187"/>
      <c r="AB371" s="187"/>
    </row>
    <row r="372" spans="1:28" ht="22.5" customHeight="1">
      <c r="A372" s="13"/>
      <c r="B372" s="13"/>
      <c r="C372" s="13"/>
      <c r="D372" s="13"/>
      <c r="E372" s="13"/>
      <c r="F372" s="13"/>
      <c r="G372" s="13"/>
      <c r="H372" s="13"/>
      <c r="I372" s="13"/>
      <c r="J372" s="13"/>
      <c r="K372" s="13"/>
      <c r="L372" s="13"/>
      <c r="M372" s="13"/>
      <c r="N372" s="13"/>
      <c r="O372" s="13"/>
      <c r="P372" s="181"/>
      <c r="Q372" s="181"/>
      <c r="R372" s="181"/>
      <c r="S372" s="188"/>
      <c r="T372" s="189"/>
      <c r="U372" s="190"/>
      <c r="V372" s="191"/>
      <c r="W372" s="192"/>
      <c r="X372" s="192"/>
      <c r="Y372" s="192"/>
      <c r="Z372" s="192"/>
      <c r="AA372" s="187"/>
      <c r="AB372" s="187"/>
    </row>
    <row r="373" spans="1:28" ht="22.5" customHeight="1">
      <c r="A373" s="13"/>
      <c r="B373" s="13"/>
      <c r="C373" s="13"/>
      <c r="D373" s="13"/>
      <c r="E373" s="13"/>
      <c r="F373" s="13"/>
      <c r="G373" s="13"/>
      <c r="H373" s="13"/>
      <c r="I373" s="13"/>
      <c r="J373" s="13"/>
      <c r="K373" s="13"/>
      <c r="L373" s="13"/>
      <c r="M373" s="13"/>
      <c r="N373" s="13"/>
      <c r="O373" s="13"/>
      <c r="P373" s="181"/>
      <c r="Q373" s="181"/>
      <c r="R373" s="181"/>
      <c r="S373" s="188"/>
      <c r="T373" s="189"/>
      <c r="U373" s="190"/>
      <c r="V373" s="191"/>
      <c r="W373" s="192"/>
      <c r="X373" s="192"/>
      <c r="Y373" s="192"/>
      <c r="Z373" s="192"/>
      <c r="AA373" s="187"/>
      <c r="AB373" s="187"/>
    </row>
    <row r="374" spans="1:28" ht="22.5" customHeight="1">
      <c r="A374" s="13"/>
      <c r="B374" s="13"/>
      <c r="C374" s="13"/>
      <c r="D374" s="13"/>
      <c r="E374" s="13"/>
      <c r="F374" s="13"/>
      <c r="G374" s="13"/>
      <c r="H374" s="13"/>
      <c r="I374" s="13"/>
      <c r="J374" s="13"/>
      <c r="K374" s="13"/>
      <c r="L374" s="13"/>
      <c r="M374" s="13"/>
      <c r="N374" s="13"/>
      <c r="O374" s="13"/>
      <c r="P374" s="181"/>
      <c r="Q374" s="181"/>
      <c r="R374" s="181"/>
      <c r="S374" s="188"/>
      <c r="T374" s="189"/>
      <c r="U374" s="190"/>
      <c r="V374" s="191"/>
      <c r="W374" s="192"/>
      <c r="X374" s="192"/>
      <c r="Y374" s="192"/>
      <c r="Z374" s="192"/>
      <c r="AA374" s="187"/>
      <c r="AB374" s="187"/>
    </row>
    <row r="375" spans="1:28" ht="22.5" customHeight="1">
      <c r="A375" s="13"/>
      <c r="B375" s="13"/>
      <c r="C375" s="13"/>
      <c r="D375" s="13"/>
      <c r="E375" s="13"/>
      <c r="F375" s="13"/>
      <c r="G375" s="13"/>
      <c r="H375" s="13"/>
      <c r="I375" s="13"/>
      <c r="J375" s="13"/>
      <c r="K375" s="13"/>
      <c r="L375" s="13"/>
      <c r="M375" s="13"/>
      <c r="N375" s="13"/>
      <c r="O375" s="13"/>
      <c r="P375" s="181"/>
      <c r="Q375" s="181"/>
      <c r="R375" s="181"/>
      <c r="S375" s="188"/>
      <c r="T375" s="189"/>
      <c r="U375" s="190"/>
      <c r="V375" s="191"/>
      <c r="W375" s="192"/>
      <c r="X375" s="192"/>
      <c r="Y375" s="192"/>
      <c r="Z375" s="192"/>
      <c r="AA375" s="187"/>
      <c r="AB375" s="187"/>
    </row>
    <row r="376" spans="1:28" ht="22.5" customHeight="1">
      <c r="A376" s="13"/>
      <c r="B376" s="13"/>
      <c r="C376" s="13"/>
      <c r="D376" s="13"/>
      <c r="E376" s="13"/>
      <c r="F376" s="13"/>
      <c r="G376" s="13"/>
      <c r="H376" s="13"/>
      <c r="I376" s="13"/>
      <c r="J376" s="13"/>
      <c r="K376" s="13"/>
      <c r="L376" s="13"/>
      <c r="M376" s="13"/>
      <c r="N376" s="13"/>
      <c r="O376" s="13"/>
      <c r="P376" s="181"/>
      <c r="Q376" s="181"/>
      <c r="R376" s="181"/>
      <c r="S376" s="188"/>
      <c r="T376" s="189"/>
      <c r="U376" s="190"/>
      <c r="V376" s="191"/>
      <c r="W376" s="192"/>
      <c r="X376" s="192"/>
      <c r="Y376" s="192"/>
      <c r="Z376" s="192"/>
      <c r="AA376" s="187"/>
      <c r="AB376" s="187"/>
    </row>
    <row r="377" spans="1:28" ht="22.5" customHeight="1">
      <c r="A377" s="13"/>
      <c r="B377" s="13"/>
      <c r="C377" s="13"/>
      <c r="D377" s="13"/>
      <c r="E377" s="13"/>
      <c r="F377" s="13"/>
      <c r="G377" s="13"/>
      <c r="H377" s="13"/>
      <c r="I377" s="13"/>
      <c r="J377" s="13"/>
      <c r="K377" s="13"/>
      <c r="L377" s="13"/>
      <c r="M377" s="13"/>
      <c r="N377" s="13"/>
      <c r="O377" s="13"/>
      <c r="P377" s="181"/>
      <c r="Q377" s="181"/>
      <c r="R377" s="181"/>
      <c r="S377" s="188"/>
      <c r="T377" s="189"/>
      <c r="U377" s="190"/>
      <c r="V377" s="191"/>
      <c r="W377" s="192"/>
      <c r="X377" s="192"/>
      <c r="Y377" s="192"/>
      <c r="Z377" s="192"/>
      <c r="AA377" s="187"/>
      <c r="AB377" s="187"/>
    </row>
    <row r="378" spans="1:28" ht="22.5" customHeight="1">
      <c r="A378" s="13"/>
      <c r="B378" s="13"/>
      <c r="C378" s="13"/>
      <c r="D378" s="13"/>
      <c r="E378" s="13"/>
      <c r="F378" s="13"/>
      <c r="G378" s="13"/>
      <c r="H378" s="13"/>
      <c r="I378" s="13"/>
      <c r="J378" s="13"/>
      <c r="K378" s="13"/>
      <c r="L378" s="13"/>
      <c r="M378" s="13"/>
      <c r="N378" s="13"/>
      <c r="O378" s="13"/>
      <c r="P378" s="181"/>
      <c r="Q378" s="181"/>
      <c r="R378" s="181"/>
      <c r="S378" s="188"/>
      <c r="T378" s="189"/>
      <c r="U378" s="190"/>
      <c r="V378" s="191"/>
      <c r="W378" s="192"/>
      <c r="X378" s="192"/>
      <c r="Y378" s="192"/>
      <c r="Z378" s="192"/>
      <c r="AA378" s="187"/>
      <c r="AB378" s="187"/>
    </row>
    <row r="379" spans="1:28" ht="22.5" customHeight="1">
      <c r="A379" s="13"/>
      <c r="B379" s="13"/>
      <c r="C379" s="13"/>
      <c r="D379" s="13"/>
      <c r="E379" s="13"/>
      <c r="F379" s="13"/>
      <c r="G379" s="13"/>
      <c r="H379" s="13"/>
      <c r="I379" s="13"/>
      <c r="J379" s="13"/>
      <c r="K379" s="13"/>
      <c r="L379" s="13"/>
      <c r="M379" s="13"/>
      <c r="N379" s="13"/>
      <c r="O379" s="13"/>
      <c r="P379" s="181"/>
      <c r="Q379" s="181"/>
      <c r="R379" s="181"/>
      <c r="S379" s="188"/>
      <c r="T379" s="189"/>
      <c r="U379" s="190"/>
      <c r="V379" s="191"/>
      <c r="W379" s="192"/>
      <c r="X379" s="192"/>
      <c r="Y379" s="192"/>
      <c r="Z379" s="192"/>
      <c r="AA379" s="187"/>
      <c r="AB379" s="187"/>
    </row>
    <row r="380" spans="1:28" ht="22.5" customHeight="1">
      <c r="A380" s="13"/>
      <c r="B380" s="13"/>
      <c r="C380" s="13"/>
      <c r="D380" s="13"/>
      <c r="E380" s="13"/>
      <c r="F380" s="13"/>
      <c r="G380" s="13"/>
      <c r="H380" s="13"/>
      <c r="I380" s="13"/>
      <c r="J380" s="13"/>
      <c r="K380" s="13"/>
      <c r="L380" s="13"/>
      <c r="M380" s="13"/>
      <c r="N380" s="13"/>
      <c r="O380" s="13"/>
      <c r="P380" s="181"/>
      <c r="Q380" s="181"/>
      <c r="R380" s="181"/>
      <c r="S380" s="188"/>
      <c r="T380" s="189"/>
      <c r="U380" s="190"/>
      <c r="V380" s="191"/>
      <c r="W380" s="192"/>
      <c r="X380" s="192"/>
      <c r="Y380" s="192"/>
      <c r="Z380" s="192"/>
      <c r="AA380" s="187"/>
      <c r="AB380" s="187"/>
    </row>
    <row r="381" spans="1:28" ht="22.5" customHeight="1">
      <c r="A381" s="13"/>
      <c r="B381" s="13"/>
      <c r="C381" s="13"/>
      <c r="D381" s="13"/>
      <c r="E381" s="13"/>
      <c r="F381" s="13"/>
      <c r="G381" s="13"/>
      <c r="H381" s="13"/>
      <c r="I381" s="13"/>
      <c r="J381" s="13"/>
      <c r="K381" s="13"/>
      <c r="L381" s="13"/>
      <c r="M381" s="13"/>
      <c r="N381" s="13"/>
      <c r="O381" s="13"/>
      <c r="P381" s="181"/>
      <c r="Q381" s="181"/>
      <c r="R381" s="181"/>
      <c r="S381" s="188"/>
      <c r="T381" s="189"/>
      <c r="U381" s="190"/>
      <c r="V381" s="191"/>
      <c r="W381" s="192"/>
      <c r="X381" s="192"/>
      <c r="Y381" s="192"/>
      <c r="Z381" s="192"/>
      <c r="AA381" s="187"/>
      <c r="AB381" s="187"/>
    </row>
    <row r="382" spans="1:28" ht="22.5" customHeight="1">
      <c r="A382" s="13"/>
      <c r="B382" s="13"/>
      <c r="C382" s="13"/>
      <c r="D382" s="13"/>
      <c r="E382" s="13"/>
      <c r="F382" s="13"/>
      <c r="G382" s="13"/>
      <c r="H382" s="13"/>
      <c r="I382" s="13"/>
      <c r="J382" s="13"/>
      <c r="K382" s="13"/>
      <c r="L382" s="13"/>
      <c r="M382" s="13"/>
      <c r="N382" s="13"/>
      <c r="O382" s="13"/>
      <c r="P382" s="181"/>
      <c r="Q382" s="181"/>
      <c r="R382" s="181"/>
      <c r="S382" s="188"/>
      <c r="T382" s="189"/>
      <c r="U382" s="190"/>
      <c r="V382" s="191"/>
      <c r="W382" s="192"/>
      <c r="X382" s="192"/>
      <c r="Y382" s="192"/>
      <c r="Z382" s="192"/>
      <c r="AA382" s="187"/>
      <c r="AB382" s="187"/>
    </row>
    <row r="383" spans="1:28" ht="22.5" customHeight="1">
      <c r="A383" s="13"/>
      <c r="B383" s="13"/>
      <c r="C383" s="13"/>
      <c r="D383" s="13"/>
      <c r="E383" s="13"/>
      <c r="F383" s="13"/>
      <c r="G383" s="13"/>
      <c r="H383" s="13"/>
      <c r="I383" s="13"/>
      <c r="J383" s="13"/>
      <c r="K383" s="13"/>
      <c r="L383" s="13"/>
      <c r="M383" s="13"/>
      <c r="N383" s="13"/>
      <c r="O383" s="13"/>
      <c r="P383" s="181"/>
      <c r="Q383" s="181"/>
      <c r="R383" s="181"/>
      <c r="S383" s="188"/>
      <c r="T383" s="189"/>
      <c r="U383" s="190"/>
      <c r="V383" s="191"/>
      <c r="W383" s="192"/>
      <c r="X383" s="192"/>
      <c r="Y383" s="192"/>
      <c r="Z383" s="192"/>
      <c r="AA383" s="187"/>
      <c r="AB383" s="187"/>
    </row>
    <row r="384" spans="1:28" ht="22.5" customHeight="1">
      <c r="A384" s="13"/>
      <c r="B384" s="13"/>
      <c r="C384" s="13"/>
      <c r="D384" s="13"/>
      <c r="E384" s="13"/>
      <c r="F384" s="13"/>
      <c r="G384" s="13"/>
      <c r="H384" s="13"/>
      <c r="I384" s="13"/>
      <c r="J384" s="13"/>
      <c r="K384" s="13"/>
      <c r="L384" s="13"/>
      <c r="M384" s="13"/>
      <c r="N384" s="13"/>
      <c r="O384" s="13"/>
      <c r="P384" s="181"/>
      <c r="Q384" s="181"/>
      <c r="R384" s="181"/>
      <c r="S384" s="188"/>
      <c r="T384" s="189"/>
      <c r="U384" s="190"/>
      <c r="V384" s="191"/>
      <c r="W384" s="192"/>
      <c r="X384" s="192"/>
      <c r="Y384" s="192"/>
      <c r="Z384" s="192"/>
      <c r="AA384" s="187"/>
      <c r="AB384" s="187"/>
    </row>
    <row r="385" spans="1:28" ht="22.5" customHeight="1">
      <c r="A385" s="13"/>
      <c r="B385" s="13"/>
      <c r="C385" s="13"/>
      <c r="D385" s="13"/>
      <c r="E385" s="13"/>
      <c r="F385" s="13"/>
      <c r="G385" s="13"/>
      <c r="H385" s="13"/>
      <c r="I385" s="13"/>
      <c r="J385" s="13"/>
      <c r="K385" s="13"/>
      <c r="L385" s="13"/>
      <c r="M385" s="13"/>
      <c r="N385" s="13"/>
      <c r="O385" s="13"/>
      <c r="P385" s="181"/>
      <c r="Q385" s="181"/>
      <c r="R385" s="181"/>
      <c r="S385" s="188"/>
      <c r="T385" s="189"/>
      <c r="U385" s="190"/>
      <c r="V385" s="191"/>
      <c r="W385" s="192"/>
      <c r="X385" s="192"/>
      <c r="Y385" s="192"/>
      <c r="Z385" s="192"/>
      <c r="AA385" s="187"/>
      <c r="AB385" s="187"/>
    </row>
    <row r="386" spans="1:28" ht="22.5" customHeight="1">
      <c r="A386" s="13"/>
      <c r="B386" s="13"/>
      <c r="C386" s="13"/>
      <c r="D386" s="13"/>
      <c r="E386" s="13"/>
      <c r="F386" s="13"/>
      <c r="G386" s="13"/>
      <c r="H386" s="13"/>
      <c r="I386" s="13"/>
      <c r="J386" s="13"/>
      <c r="K386" s="13"/>
      <c r="L386" s="13"/>
      <c r="M386" s="13"/>
      <c r="N386" s="13"/>
      <c r="O386" s="13"/>
      <c r="P386" s="181"/>
      <c r="Q386" s="181"/>
      <c r="R386" s="181"/>
      <c r="S386" s="188"/>
      <c r="T386" s="189"/>
      <c r="U386" s="190"/>
      <c r="V386" s="191"/>
      <c r="W386" s="192"/>
      <c r="X386" s="192"/>
      <c r="Y386" s="192"/>
      <c r="Z386" s="192"/>
      <c r="AA386" s="187"/>
      <c r="AB386" s="187"/>
    </row>
    <row r="387" spans="1:28" ht="22.5" customHeight="1">
      <c r="A387" s="13"/>
      <c r="B387" s="13"/>
      <c r="C387" s="13"/>
      <c r="D387" s="13"/>
      <c r="E387" s="13"/>
      <c r="F387" s="13"/>
      <c r="G387" s="13"/>
      <c r="H387" s="13"/>
      <c r="I387" s="13"/>
      <c r="J387" s="13"/>
      <c r="K387" s="13"/>
      <c r="L387" s="13"/>
      <c r="M387" s="13"/>
      <c r="N387" s="13"/>
      <c r="O387" s="13"/>
      <c r="P387" s="181"/>
      <c r="Q387" s="181"/>
      <c r="R387" s="181"/>
      <c r="S387" s="188"/>
      <c r="T387" s="189"/>
      <c r="U387" s="190"/>
      <c r="V387" s="191"/>
      <c r="W387" s="192"/>
      <c r="X387" s="192"/>
      <c r="Y387" s="192"/>
      <c r="Z387" s="192"/>
      <c r="AA387" s="187"/>
      <c r="AB387" s="187"/>
    </row>
    <row r="388" spans="1:28" ht="22.5" customHeight="1">
      <c r="A388" s="13"/>
      <c r="B388" s="13"/>
      <c r="C388" s="13"/>
      <c r="D388" s="13"/>
      <c r="E388" s="13"/>
      <c r="F388" s="13"/>
      <c r="G388" s="13"/>
      <c r="H388" s="13"/>
      <c r="I388" s="13"/>
      <c r="J388" s="13"/>
      <c r="K388" s="13"/>
      <c r="L388" s="13"/>
      <c r="M388" s="13"/>
      <c r="N388" s="13"/>
      <c r="O388" s="13"/>
      <c r="P388" s="181"/>
      <c r="Q388" s="181"/>
      <c r="R388" s="181"/>
      <c r="S388" s="188"/>
      <c r="T388" s="189"/>
      <c r="U388" s="190"/>
      <c r="V388" s="191"/>
      <c r="W388" s="192"/>
      <c r="X388" s="192"/>
      <c r="Y388" s="192"/>
      <c r="Z388" s="192"/>
      <c r="AA388" s="187"/>
      <c r="AB388" s="187"/>
    </row>
    <row r="389" spans="1:28" ht="22.5" customHeight="1">
      <c r="A389" s="13"/>
      <c r="B389" s="13"/>
      <c r="C389" s="13"/>
      <c r="D389" s="13"/>
      <c r="E389" s="13"/>
      <c r="F389" s="13"/>
      <c r="G389" s="13"/>
      <c r="H389" s="13"/>
      <c r="I389" s="13"/>
      <c r="J389" s="13"/>
      <c r="K389" s="13"/>
      <c r="L389" s="13"/>
      <c r="M389" s="13"/>
      <c r="N389" s="13"/>
      <c r="O389" s="13"/>
      <c r="P389" s="181"/>
      <c r="Q389" s="181"/>
      <c r="R389" s="181"/>
      <c r="S389" s="188"/>
      <c r="T389" s="189"/>
      <c r="U389" s="190"/>
      <c r="V389" s="191"/>
      <c r="W389" s="192"/>
      <c r="X389" s="192"/>
      <c r="Y389" s="192"/>
      <c r="Z389" s="192"/>
      <c r="AA389" s="187"/>
      <c r="AB389" s="187"/>
    </row>
    <row r="390" spans="1:28" ht="22.5" customHeight="1">
      <c r="A390" s="13"/>
      <c r="B390" s="13"/>
      <c r="C390" s="13"/>
      <c r="D390" s="13"/>
      <c r="E390" s="13"/>
      <c r="F390" s="13"/>
      <c r="G390" s="13"/>
      <c r="H390" s="13"/>
      <c r="I390" s="13"/>
      <c r="J390" s="13"/>
      <c r="K390" s="13"/>
      <c r="L390" s="13"/>
      <c r="M390" s="13"/>
      <c r="N390" s="13"/>
      <c r="O390" s="13"/>
      <c r="P390" s="181"/>
      <c r="Q390" s="181"/>
      <c r="R390" s="181"/>
      <c r="S390" s="188"/>
      <c r="T390" s="189"/>
      <c r="U390" s="190"/>
      <c r="V390" s="191"/>
      <c r="W390" s="192"/>
      <c r="X390" s="192"/>
      <c r="Y390" s="192"/>
      <c r="Z390" s="192"/>
      <c r="AA390" s="187"/>
      <c r="AB390" s="187"/>
    </row>
    <row r="391" spans="1:28" ht="22.5" customHeight="1">
      <c r="A391" s="13"/>
      <c r="B391" s="13"/>
      <c r="C391" s="13"/>
      <c r="D391" s="13"/>
      <c r="E391" s="13"/>
      <c r="F391" s="13"/>
      <c r="G391" s="13"/>
      <c r="H391" s="13"/>
      <c r="I391" s="13"/>
      <c r="J391" s="13"/>
      <c r="K391" s="13"/>
      <c r="L391" s="13"/>
      <c r="M391" s="13"/>
      <c r="N391" s="13"/>
      <c r="O391" s="13"/>
      <c r="P391" s="181"/>
      <c r="Q391" s="181"/>
      <c r="R391" s="181"/>
      <c r="S391" s="188"/>
      <c r="T391" s="189"/>
      <c r="U391" s="190"/>
      <c r="V391" s="191"/>
      <c r="W391" s="192"/>
      <c r="X391" s="192"/>
      <c r="Y391" s="192"/>
      <c r="Z391" s="192"/>
      <c r="AA391" s="187"/>
      <c r="AB391" s="187"/>
    </row>
    <row r="392" spans="1:28" ht="22.5" customHeight="1">
      <c r="A392" s="13"/>
      <c r="B392" s="13"/>
      <c r="C392" s="13"/>
      <c r="D392" s="13"/>
      <c r="E392" s="13"/>
      <c r="F392" s="13"/>
      <c r="G392" s="13"/>
      <c r="H392" s="13"/>
      <c r="I392" s="13"/>
      <c r="J392" s="13"/>
      <c r="K392" s="13"/>
      <c r="L392" s="13"/>
      <c r="M392" s="13"/>
      <c r="N392" s="13"/>
      <c r="O392" s="13"/>
      <c r="P392" s="181"/>
      <c r="Q392" s="181"/>
      <c r="R392" s="181"/>
      <c r="S392" s="188"/>
      <c r="T392" s="189"/>
      <c r="U392" s="190"/>
      <c r="V392" s="191"/>
      <c r="W392" s="192"/>
      <c r="X392" s="192"/>
      <c r="Y392" s="192"/>
      <c r="Z392" s="192"/>
      <c r="AA392" s="187"/>
      <c r="AB392" s="187"/>
    </row>
    <row r="393" spans="1:28" ht="22.5" customHeight="1">
      <c r="A393" s="13"/>
      <c r="B393" s="13"/>
      <c r="C393" s="13"/>
      <c r="D393" s="13"/>
      <c r="E393" s="13"/>
      <c r="F393" s="13"/>
      <c r="G393" s="13"/>
      <c r="H393" s="13"/>
      <c r="I393" s="13"/>
      <c r="J393" s="13"/>
      <c r="K393" s="13"/>
      <c r="L393" s="13"/>
      <c r="M393" s="13"/>
      <c r="N393" s="13"/>
      <c r="O393" s="13"/>
      <c r="P393" s="181"/>
      <c r="Q393" s="181"/>
      <c r="R393" s="181"/>
      <c r="S393" s="188"/>
      <c r="T393" s="189"/>
      <c r="U393" s="190"/>
      <c r="V393" s="191"/>
      <c r="W393" s="192"/>
      <c r="X393" s="192"/>
      <c r="Y393" s="192"/>
      <c r="Z393" s="192"/>
      <c r="AA393" s="187"/>
      <c r="AB393" s="187"/>
    </row>
    <row r="394" spans="1:28" ht="22.5" customHeight="1">
      <c r="A394" s="13"/>
      <c r="B394" s="13"/>
      <c r="C394" s="13"/>
      <c r="D394" s="13"/>
      <c r="E394" s="13"/>
      <c r="F394" s="13"/>
      <c r="G394" s="13"/>
      <c r="H394" s="13"/>
      <c r="I394" s="13"/>
      <c r="J394" s="13"/>
      <c r="K394" s="13"/>
      <c r="L394" s="13"/>
      <c r="M394" s="13"/>
      <c r="N394" s="13"/>
      <c r="O394" s="13"/>
      <c r="P394" s="181"/>
      <c r="Q394" s="181"/>
      <c r="R394" s="181"/>
      <c r="S394" s="188"/>
      <c r="T394" s="189"/>
      <c r="U394" s="190"/>
      <c r="V394" s="191"/>
      <c r="W394" s="192"/>
      <c r="X394" s="192"/>
      <c r="Y394" s="192"/>
      <c r="Z394" s="192"/>
      <c r="AA394" s="187"/>
      <c r="AB394" s="187"/>
    </row>
    <row r="395" spans="1:28" ht="22.5" customHeight="1">
      <c r="A395" s="13"/>
      <c r="B395" s="13"/>
      <c r="C395" s="13"/>
      <c r="D395" s="13"/>
      <c r="E395" s="13"/>
      <c r="F395" s="13"/>
      <c r="G395" s="13"/>
      <c r="H395" s="13"/>
      <c r="I395" s="13"/>
      <c r="J395" s="13"/>
      <c r="K395" s="13"/>
      <c r="L395" s="13"/>
      <c r="M395" s="13"/>
      <c r="N395" s="13"/>
      <c r="O395" s="13"/>
      <c r="P395" s="181"/>
      <c r="Q395" s="181"/>
      <c r="R395" s="181"/>
      <c r="S395" s="188"/>
      <c r="T395" s="189"/>
      <c r="U395" s="190"/>
      <c r="V395" s="191"/>
      <c r="W395" s="192"/>
      <c r="X395" s="192"/>
      <c r="Y395" s="192"/>
      <c r="Z395" s="192"/>
      <c r="AA395" s="187"/>
      <c r="AB395" s="187"/>
    </row>
    <row r="396" spans="1:28" ht="22.5" customHeight="1">
      <c r="A396" s="13"/>
      <c r="B396" s="13"/>
      <c r="C396" s="13"/>
      <c r="D396" s="13"/>
      <c r="E396" s="13"/>
      <c r="F396" s="13"/>
      <c r="G396" s="13"/>
      <c r="H396" s="13"/>
      <c r="I396" s="13"/>
      <c r="J396" s="13"/>
      <c r="K396" s="13"/>
      <c r="L396" s="13"/>
      <c r="M396" s="13"/>
      <c r="N396" s="13"/>
      <c r="O396" s="13"/>
      <c r="P396" s="181"/>
      <c r="Q396" s="181"/>
      <c r="R396" s="181"/>
      <c r="S396" s="188"/>
      <c r="T396" s="189"/>
      <c r="U396" s="190"/>
      <c r="V396" s="191"/>
      <c r="W396" s="192"/>
      <c r="X396" s="192"/>
      <c r="Y396" s="192"/>
      <c r="Z396" s="192"/>
      <c r="AA396" s="187"/>
      <c r="AB396" s="187"/>
    </row>
    <row r="397" spans="1:28" ht="22.5" customHeight="1">
      <c r="A397" s="13"/>
      <c r="B397" s="13"/>
      <c r="C397" s="13"/>
      <c r="D397" s="13"/>
      <c r="E397" s="13"/>
      <c r="F397" s="13"/>
      <c r="G397" s="13"/>
      <c r="H397" s="13"/>
      <c r="I397" s="13"/>
      <c r="J397" s="13"/>
      <c r="K397" s="13"/>
      <c r="L397" s="13"/>
      <c r="M397" s="13"/>
      <c r="N397" s="13"/>
      <c r="O397" s="13"/>
      <c r="P397" s="181"/>
      <c r="Q397" s="181"/>
      <c r="R397" s="181"/>
      <c r="S397" s="188"/>
      <c r="T397" s="189"/>
      <c r="U397" s="190"/>
      <c r="V397" s="191"/>
      <c r="W397" s="192"/>
      <c r="X397" s="192"/>
      <c r="Y397" s="192"/>
      <c r="Z397" s="192"/>
      <c r="AA397" s="187"/>
      <c r="AB397" s="187"/>
    </row>
    <row r="398" spans="1:28" ht="22.5" customHeight="1">
      <c r="A398" s="13"/>
      <c r="B398" s="13"/>
      <c r="C398" s="13"/>
      <c r="D398" s="13"/>
      <c r="E398" s="13"/>
      <c r="F398" s="13"/>
      <c r="G398" s="13"/>
      <c r="H398" s="13"/>
      <c r="I398" s="13"/>
      <c r="J398" s="13"/>
      <c r="K398" s="13"/>
      <c r="L398" s="13"/>
      <c r="M398" s="13"/>
      <c r="N398" s="13"/>
      <c r="O398" s="13"/>
      <c r="P398" s="181"/>
      <c r="Q398" s="181"/>
      <c r="R398" s="181"/>
      <c r="S398" s="188"/>
      <c r="T398" s="189"/>
      <c r="U398" s="190"/>
      <c r="V398" s="191"/>
      <c r="W398" s="192"/>
      <c r="X398" s="192"/>
      <c r="Y398" s="192"/>
      <c r="Z398" s="192"/>
      <c r="AA398" s="187"/>
      <c r="AB398" s="187"/>
    </row>
    <row r="399" spans="1:28" ht="22.5" customHeight="1">
      <c r="A399" s="13"/>
      <c r="B399" s="13"/>
      <c r="C399" s="13"/>
      <c r="D399" s="13"/>
      <c r="E399" s="13"/>
      <c r="F399" s="13"/>
      <c r="G399" s="13"/>
      <c r="H399" s="13"/>
      <c r="I399" s="13"/>
      <c r="J399" s="13"/>
      <c r="K399" s="13"/>
      <c r="L399" s="13"/>
      <c r="M399" s="13"/>
      <c r="N399" s="13"/>
      <c r="O399" s="13"/>
      <c r="P399" s="181"/>
      <c r="Q399" s="181"/>
      <c r="R399" s="181"/>
      <c r="S399" s="188"/>
      <c r="T399" s="189"/>
      <c r="U399" s="190"/>
      <c r="V399" s="191"/>
      <c r="W399" s="192"/>
      <c r="X399" s="192"/>
      <c r="Y399" s="192"/>
      <c r="Z399" s="192"/>
      <c r="AA399" s="187"/>
      <c r="AB399" s="187"/>
    </row>
    <row r="400" spans="1:28" ht="22.5" customHeight="1">
      <c r="A400" s="13"/>
      <c r="B400" s="13"/>
      <c r="C400" s="13"/>
      <c r="D400" s="13"/>
      <c r="E400" s="13"/>
      <c r="F400" s="13"/>
      <c r="G400" s="13"/>
      <c r="H400" s="13"/>
      <c r="I400" s="13"/>
      <c r="J400" s="13"/>
      <c r="K400" s="13"/>
      <c r="L400" s="13"/>
      <c r="M400" s="13"/>
      <c r="N400" s="13"/>
      <c r="O400" s="13"/>
      <c r="P400" s="181"/>
      <c r="Q400" s="181"/>
      <c r="R400" s="181"/>
      <c r="S400" s="188"/>
      <c r="T400" s="189"/>
      <c r="U400" s="190"/>
      <c r="V400" s="191"/>
      <c r="W400" s="192"/>
      <c r="X400" s="192"/>
      <c r="Y400" s="192"/>
      <c r="Z400" s="192"/>
      <c r="AA400" s="187"/>
      <c r="AB400" s="187"/>
    </row>
    <row r="401" spans="1:28" ht="22.5" customHeight="1">
      <c r="A401" s="13"/>
      <c r="B401" s="13"/>
      <c r="C401" s="13"/>
      <c r="D401" s="13"/>
      <c r="E401" s="13"/>
      <c r="F401" s="13"/>
      <c r="G401" s="13"/>
      <c r="H401" s="13"/>
      <c r="I401" s="13"/>
      <c r="J401" s="13"/>
      <c r="K401" s="13"/>
      <c r="L401" s="13"/>
      <c r="M401" s="13"/>
      <c r="N401" s="13"/>
      <c r="O401" s="13"/>
      <c r="P401" s="181"/>
      <c r="Q401" s="181"/>
      <c r="R401" s="181"/>
      <c r="S401" s="188"/>
      <c r="T401" s="189"/>
      <c r="U401" s="190"/>
      <c r="V401" s="191"/>
      <c r="W401" s="192"/>
      <c r="X401" s="192"/>
      <c r="Y401" s="192"/>
      <c r="Z401" s="192"/>
      <c r="AA401" s="187"/>
      <c r="AB401" s="187"/>
    </row>
    <row r="402" spans="1:28" ht="22.5" customHeight="1">
      <c r="A402" s="13"/>
      <c r="B402" s="13"/>
      <c r="C402" s="13"/>
      <c r="D402" s="13"/>
      <c r="E402" s="13"/>
      <c r="F402" s="13"/>
      <c r="G402" s="13"/>
      <c r="H402" s="13"/>
      <c r="I402" s="13"/>
      <c r="J402" s="13"/>
      <c r="K402" s="13"/>
      <c r="L402" s="13"/>
      <c r="M402" s="13"/>
      <c r="N402" s="13"/>
      <c r="O402" s="13"/>
      <c r="P402" s="181"/>
      <c r="Q402" s="181"/>
      <c r="R402" s="181"/>
      <c r="S402" s="188"/>
      <c r="T402" s="189"/>
      <c r="U402" s="190"/>
      <c r="V402" s="191"/>
      <c r="W402" s="192"/>
      <c r="X402" s="192"/>
      <c r="Y402" s="192"/>
      <c r="Z402" s="192"/>
      <c r="AA402" s="187"/>
      <c r="AB402" s="187"/>
    </row>
    <row r="403" spans="1:28" ht="22.5" customHeight="1">
      <c r="A403" s="13"/>
      <c r="B403" s="13"/>
      <c r="C403" s="13"/>
      <c r="D403" s="13"/>
      <c r="E403" s="13"/>
      <c r="F403" s="13"/>
      <c r="G403" s="13"/>
      <c r="H403" s="13"/>
      <c r="I403" s="13"/>
      <c r="J403" s="13"/>
      <c r="K403" s="13"/>
      <c r="L403" s="13"/>
      <c r="M403" s="13"/>
      <c r="N403" s="13"/>
      <c r="O403" s="13"/>
      <c r="P403" s="181"/>
      <c r="Q403" s="181"/>
      <c r="R403" s="181"/>
      <c r="S403" s="188"/>
      <c r="T403" s="189"/>
      <c r="U403" s="190"/>
      <c r="V403" s="191"/>
      <c r="W403" s="192"/>
      <c r="X403" s="192"/>
      <c r="Y403" s="192"/>
      <c r="Z403" s="192"/>
      <c r="AA403" s="187"/>
      <c r="AB403" s="187"/>
    </row>
    <row r="404" spans="1:28" ht="22.5" customHeight="1">
      <c r="A404" s="13"/>
      <c r="B404" s="13"/>
      <c r="C404" s="13"/>
      <c r="D404" s="13"/>
      <c r="E404" s="13"/>
      <c r="F404" s="13"/>
      <c r="G404" s="13"/>
      <c r="H404" s="13"/>
      <c r="I404" s="13"/>
      <c r="J404" s="13"/>
      <c r="K404" s="13"/>
      <c r="L404" s="13"/>
      <c r="M404" s="13"/>
      <c r="N404" s="13"/>
      <c r="O404" s="13"/>
      <c r="P404" s="181"/>
      <c r="Q404" s="181"/>
      <c r="R404" s="181"/>
      <c r="S404" s="188"/>
      <c r="T404" s="189"/>
      <c r="U404" s="190"/>
      <c r="V404" s="191"/>
      <c r="W404" s="192"/>
      <c r="X404" s="192"/>
      <c r="Y404" s="192"/>
      <c r="Z404" s="192"/>
      <c r="AA404" s="187"/>
      <c r="AB404" s="187"/>
    </row>
    <row r="405" spans="1:28" ht="22.5" customHeight="1">
      <c r="A405" s="13"/>
      <c r="B405" s="13"/>
      <c r="C405" s="13"/>
      <c r="D405" s="13"/>
      <c r="E405" s="13"/>
      <c r="F405" s="13"/>
      <c r="G405" s="13"/>
      <c r="H405" s="13"/>
      <c r="I405" s="13"/>
      <c r="J405" s="13"/>
      <c r="K405" s="13"/>
      <c r="L405" s="13"/>
      <c r="M405" s="13"/>
      <c r="N405" s="13"/>
      <c r="O405" s="13"/>
      <c r="P405" s="181"/>
      <c r="Q405" s="181"/>
      <c r="R405" s="181"/>
      <c r="S405" s="188"/>
      <c r="T405" s="189"/>
      <c r="U405" s="190"/>
      <c r="V405" s="191"/>
      <c r="W405" s="192"/>
      <c r="X405" s="192"/>
      <c r="Y405" s="192"/>
      <c r="Z405" s="192"/>
      <c r="AA405" s="187"/>
      <c r="AB405" s="187"/>
    </row>
    <row r="406" spans="1:28" ht="22.5" customHeight="1">
      <c r="A406" s="13"/>
      <c r="B406" s="13"/>
      <c r="C406" s="13"/>
      <c r="D406" s="13"/>
      <c r="E406" s="13"/>
      <c r="F406" s="13"/>
      <c r="G406" s="13"/>
      <c r="H406" s="13"/>
      <c r="I406" s="13"/>
      <c r="J406" s="13"/>
      <c r="K406" s="13"/>
      <c r="L406" s="13"/>
      <c r="M406" s="13"/>
      <c r="N406" s="13"/>
      <c r="O406" s="13"/>
      <c r="P406" s="181"/>
      <c r="Q406" s="181"/>
      <c r="R406" s="181"/>
      <c r="S406" s="188"/>
      <c r="T406" s="189"/>
      <c r="U406" s="190"/>
      <c r="V406" s="191"/>
      <c r="W406" s="192"/>
      <c r="X406" s="192"/>
      <c r="Y406" s="192"/>
      <c r="Z406" s="192"/>
      <c r="AA406" s="187"/>
      <c r="AB406" s="187"/>
    </row>
    <row r="407" spans="1:28" ht="22.5" customHeight="1">
      <c r="A407" s="13"/>
      <c r="B407" s="13"/>
      <c r="C407" s="13"/>
      <c r="D407" s="13"/>
      <c r="E407" s="13"/>
      <c r="F407" s="13"/>
      <c r="G407" s="13"/>
      <c r="H407" s="13"/>
      <c r="I407" s="13"/>
      <c r="J407" s="13"/>
      <c r="K407" s="13"/>
      <c r="L407" s="13"/>
      <c r="M407" s="13"/>
      <c r="N407" s="13"/>
      <c r="O407" s="13"/>
      <c r="P407" s="181"/>
      <c r="Q407" s="181"/>
      <c r="R407" s="181"/>
      <c r="S407" s="188"/>
      <c r="T407" s="189"/>
      <c r="U407" s="190"/>
      <c r="V407" s="191"/>
      <c r="W407" s="192"/>
      <c r="X407" s="192"/>
      <c r="Y407" s="192"/>
      <c r="Z407" s="192"/>
      <c r="AA407" s="187"/>
      <c r="AB407" s="187"/>
    </row>
    <row r="408" spans="1:28" ht="22.5" customHeight="1">
      <c r="A408" s="13"/>
      <c r="B408" s="13"/>
      <c r="C408" s="13"/>
      <c r="D408" s="13"/>
      <c r="E408" s="13"/>
      <c r="F408" s="13"/>
      <c r="G408" s="13"/>
      <c r="H408" s="13"/>
      <c r="I408" s="13"/>
      <c r="J408" s="13"/>
      <c r="K408" s="13"/>
      <c r="L408" s="13"/>
      <c r="M408" s="13"/>
      <c r="N408" s="13"/>
      <c r="O408" s="13"/>
      <c r="P408" s="181"/>
      <c r="Q408" s="181"/>
      <c r="R408" s="181"/>
      <c r="S408" s="188"/>
      <c r="T408" s="189"/>
      <c r="U408" s="190"/>
      <c r="V408" s="191"/>
      <c r="W408" s="192"/>
      <c r="X408" s="192"/>
      <c r="Y408" s="192"/>
      <c r="Z408" s="192"/>
      <c r="AA408" s="187"/>
      <c r="AB408" s="187"/>
    </row>
    <row r="409" spans="1:28" ht="22.5" customHeight="1">
      <c r="A409" s="13"/>
      <c r="B409" s="13"/>
      <c r="C409" s="13"/>
      <c r="D409" s="13"/>
      <c r="E409" s="13"/>
      <c r="F409" s="13"/>
      <c r="G409" s="13"/>
      <c r="H409" s="13"/>
      <c r="I409" s="13"/>
      <c r="J409" s="13"/>
      <c r="K409" s="13"/>
      <c r="L409" s="13"/>
      <c r="M409" s="13"/>
      <c r="N409" s="13"/>
      <c r="O409" s="13"/>
      <c r="P409" s="181"/>
      <c r="Q409" s="181"/>
      <c r="R409" s="181"/>
      <c r="S409" s="188"/>
      <c r="T409" s="189"/>
      <c r="U409" s="190"/>
      <c r="V409" s="191"/>
      <c r="W409" s="192"/>
      <c r="X409" s="192"/>
      <c r="Y409" s="192"/>
      <c r="Z409" s="192"/>
      <c r="AA409" s="187"/>
      <c r="AB409" s="187"/>
    </row>
    <row r="410" spans="1:28" ht="22.5" customHeight="1">
      <c r="A410" s="13"/>
      <c r="B410" s="13"/>
      <c r="C410" s="13"/>
      <c r="D410" s="13"/>
      <c r="E410" s="13"/>
      <c r="F410" s="13"/>
      <c r="G410" s="13"/>
      <c r="H410" s="13"/>
      <c r="I410" s="13"/>
      <c r="J410" s="13"/>
      <c r="K410" s="13"/>
      <c r="L410" s="13"/>
      <c r="M410" s="13"/>
      <c r="N410" s="13"/>
      <c r="O410" s="13"/>
      <c r="P410" s="181"/>
      <c r="Q410" s="181"/>
      <c r="R410" s="181"/>
      <c r="S410" s="188"/>
      <c r="T410" s="189"/>
      <c r="U410" s="190"/>
      <c r="V410" s="191"/>
      <c r="W410" s="192"/>
      <c r="X410" s="192"/>
      <c r="Y410" s="192"/>
      <c r="Z410" s="192"/>
      <c r="AA410" s="187"/>
      <c r="AB410" s="187"/>
    </row>
    <row r="411" spans="1:28" ht="22.5" customHeight="1">
      <c r="A411" s="13"/>
      <c r="B411" s="13"/>
      <c r="C411" s="13"/>
      <c r="D411" s="13"/>
      <c r="E411" s="13"/>
      <c r="F411" s="13"/>
      <c r="G411" s="13"/>
      <c r="H411" s="13"/>
      <c r="I411" s="13"/>
      <c r="J411" s="13"/>
      <c r="K411" s="13"/>
      <c r="L411" s="13"/>
      <c r="M411" s="13"/>
      <c r="N411" s="13"/>
      <c r="O411" s="13"/>
      <c r="P411" s="181"/>
      <c r="Q411" s="181"/>
      <c r="R411" s="181"/>
      <c r="S411" s="188"/>
      <c r="T411" s="189"/>
      <c r="U411" s="190"/>
      <c r="V411" s="191"/>
      <c r="W411" s="192"/>
      <c r="X411" s="192"/>
      <c r="Y411" s="192"/>
      <c r="Z411" s="192"/>
      <c r="AA411" s="187"/>
      <c r="AB411" s="187"/>
    </row>
    <row r="412" spans="1:28" ht="22.5" customHeight="1">
      <c r="A412" s="13"/>
      <c r="B412" s="13"/>
      <c r="C412" s="13"/>
      <c r="D412" s="13"/>
      <c r="E412" s="13"/>
      <c r="F412" s="13"/>
      <c r="G412" s="13"/>
      <c r="H412" s="13"/>
      <c r="I412" s="13"/>
      <c r="J412" s="13"/>
      <c r="K412" s="13"/>
      <c r="L412" s="13"/>
      <c r="M412" s="13"/>
      <c r="N412" s="13"/>
      <c r="O412" s="13"/>
      <c r="P412" s="181"/>
      <c r="Q412" s="181"/>
      <c r="R412" s="181"/>
      <c r="S412" s="188"/>
      <c r="T412" s="189"/>
      <c r="U412" s="190"/>
      <c r="V412" s="191"/>
      <c r="W412" s="192"/>
      <c r="X412" s="192"/>
      <c r="Y412" s="192"/>
      <c r="Z412" s="192"/>
      <c r="AA412" s="187"/>
      <c r="AB412" s="187"/>
    </row>
    <row r="413" spans="1:28" ht="22.5" customHeight="1">
      <c r="A413" s="13"/>
      <c r="B413" s="13"/>
      <c r="C413" s="13"/>
      <c r="D413" s="13"/>
      <c r="E413" s="13"/>
      <c r="F413" s="13"/>
      <c r="G413" s="13"/>
      <c r="H413" s="13"/>
      <c r="I413" s="13"/>
      <c r="J413" s="13"/>
      <c r="K413" s="13"/>
      <c r="L413" s="13"/>
      <c r="M413" s="13"/>
      <c r="N413" s="13"/>
      <c r="O413" s="13"/>
      <c r="P413" s="181"/>
      <c r="Q413" s="181"/>
      <c r="R413" s="181"/>
      <c r="S413" s="188"/>
      <c r="T413" s="189"/>
      <c r="U413" s="190"/>
      <c r="V413" s="191"/>
      <c r="W413" s="192"/>
      <c r="X413" s="192"/>
      <c r="Y413" s="192"/>
      <c r="Z413" s="192"/>
      <c r="AA413" s="187"/>
      <c r="AB413" s="187"/>
    </row>
    <row r="414" spans="1:28" ht="22.5" customHeight="1">
      <c r="A414" s="13"/>
      <c r="B414" s="13"/>
      <c r="C414" s="13"/>
      <c r="D414" s="13"/>
      <c r="E414" s="13"/>
      <c r="F414" s="13"/>
      <c r="G414" s="13"/>
      <c r="H414" s="13"/>
      <c r="I414" s="13"/>
      <c r="J414" s="13"/>
      <c r="K414" s="13"/>
      <c r="L414" s="13"/>
      <c r="M414" s="13"/>
      <c r="N414" s="13"/>
      <c r="O414" s="13"/>
      <c r="P414" s="181"/>
      <c r="Q414" s="181"/>
      <c r="R414" s="181"/>
      <c r="S414" s="188"/>
      <c r="T414" s="189"/>
      <c r="U414" s="190"/>
      <c r="V414" s="191"/>
      <c r="W414" s="192"/>
      <c r="X414" s="192"/>
      <c r="Y414" s="192"/>
      <c r="Z414" s="192"/>
      <c r="AA414" s="187"/>
      <c r="AB414" s="187"/>
    </row>
    <row r="415" spans="1:28" ht="22.5" customHeight="1">
      <c r="A415" s="13"/>
      <c r="B415" s="13"/>
      <c r="C415" s="13"/>
      <c r="D415" s="13"/>
      <c r="E415" s="13"/>
      <c r="F415" s="13"/>
      <c r="G415" s="13"/>
      <c r="H415" s="13"/>
      <c r="I415" s="13"/>
      <c r="J415" s="13"/>
      <c r="K415" s="13"/>
      <c r="L415" s="13"/>
      <c r="M415" s="13"/>
      <c r="N415" s="13"/>
      <c r="O415" s="13"/>
      <c r="P415" s="181"/>
      <c r="Q415" s="181"/>
      <c r="R415" s="181"/>
      <c r="S415" s="188"/>
      <c r="T415" s="189"/>
      <c r="U415" s="190"/>
      <c r="V415" s="191"/>
      <c r="W415" s="192"/>
      <c r="X415" s="192"/>
      <c r="Y415" s="192"/>
      <c r="Z415" s="192"/>
      <c r="AA415" s="187"/>
      <c r="AB415" s="187"/>
    </row>
    <row r="416" spans="1:28" ht="22.5" customHeight="1">
      <c r="A416" s="13"/>
      <c r="B416" s="13"/>
      <c r="C416" s="13"/>
      <c r="D416" s="13"/>
      <c r="E416" s="13"/>
      <c r="F416" s="13"/>
      <c r="G416" s="13"/>
      <c r="H416" s="13"/>
      <c r="I416" s="13"/>
      <c r="J416" s="13"/>
      <c r="K416" s="13"/>
      <c r="L416" s="13"/>
      <c r="M416" s="13"/>
      <c r="N416" s="13"/>
      <c r="O416" s="13"/>
      <c r="P416" s="181"/>
      <c r="Q416" s="181"/>
      <c r="R416" s="181"/>
      <c r="S416" s="188"/>
      <c r="T416" s="189"/>
      <c r="U416" s="190"/>
      <c r="V416" s="191"/>
      <c r="W416" s="192"/>
      <c r="X416" s="192"/>
      <c r="Y416" s="192"/>
      <c r="Z416" s="192"/>
      <c r="AA416" s="187"/>
      <c r="AB416" s="187"/>
    </row>
    <row r="417" spans="1:28" ht="22.5" customHeight="1">
      <c r="A417" s="13"/>
      <c r="B417" s="13"/>
      <c r="C417" s="13"/>
      <c r="D417" s="13"/>
      <c r="E417" s="13"/>
      <c r="F417" s="13"/>
      <c r="G417" s="13"/>
      <c r="H417" s="13"/>
      <c r="I417" s="13"/>
      <c r="J417" s="13"/>
      <c r="K417" s="13"/>
      <c r="L417" s="13"/>
      <c r="M417" s="13"/>
      <c r="N417" s="13"/>
      <c r="O417" s="13"/>
      <c r="P417" s="181"/>
      <c r="Q417" s="181"/>
      <c r="R417" s="181"/>
      <c r="S417" s="188"/>
      <c r="T417" s="189"/>
      <c r="U417" s="190"/>
      <c r="V417" s="191"/>
      <c r="W417" s="192"/>
      <c r="X417" s="192"/>
      <c r="Y417" s="192"/>
      <c r="Z417" s="192"/>
      <c r="AA417" s="187"/>
      <c r="AB417" s="187"/>
    </row>
    <row r="418" spans="1:28" ht="22.5" customHeight="1">
      <c r="A418" s="13"/>
      <c r="B418" s="13"/>
      <c r="C418" s="13"/>
      <c r="D418" s="13"/>
      <c r="E418" s="13"/>
      <c r="F418" s="13"/>
      <c r="G418" s="13"/>
      <c r="H418" s="13"/>
      <c r="I418" s="13"/>
      <c r="J418" s="13"/>
      <c r="K418" s="13"/>
      <c r="L418" s="13"/>
      <c r="M418" s="13"/>
      <c r="N418" s="13"/>
      <c r="O418" s="13"/>
      <c r="P418" s="181"/>
      <c r="Q418" s="181"/>
      <c r="R418" s="181"/>
      <c r="S418" s="188"/>
      <c r="T418" s="189"/>
      <c r="U418" s="190"/>
      <c r="V418" s="191"/>
      <c r="W418" s="192"/>
      <c r="X418" s="192"/>
      <c r="Y418" s="192"/>
      <c r="Z418" s="192"/>
      <c r="AA418" s="187"/>
      <c r="AB418" s="187"/>
    </row>
    <row r="419" spans="1:28" ht="22.5" customHeight="1">
      <c r="A419" s="13"/>
      <c r="B419" s="13"/>
      <c r="C419" s="13"/>
      <c r="D419" s="13"/>
      <c r="E419" s="13"/>
      <c r="F419" s="13"/>
      <c r="G419" s="13"/>
      <c r="H419" s="13"/>
      <c r="I419" s="13"/>
      <c r="J419" s="13"/>
      <c r="K419" s="13"/>
      <c r="L419" s="13"/>
      <c r="M419" s="13"/>
      <c r="N419" s="13"/>
      <c r="O419" s="13"/>
      <c r="P419" s="181"/>
      <c r="Q419" s="181"/>
      <c r="R419" s="181"/>
      <c r="S419" s="188"/>
      <c r="T419" s="189"/>
      <c r="U419" s="190"/>
      <c r="V419" s="191"/>
      <c r="W419" s="192"/>
      <c r="X419" s="192"/>
      <c r="Y419" s="192"/>
      <c r="Z419" s="192"/>
      <c r="AA419" s="187"/>
      <c r="AB419" s="187"/>
    </row>
    <row r="420" spans="1:28" ht="22.5" customHeight="1">
      <c r="A420" s="13"/>
      <c r="B420" s="13"/>
      <c r="C420" s="13"/>
      <c r="D420" s="13"/>
      <c r="E420" s="13"/>
      <c r="F420" s="13"/>
      <c r="G420" s="13"/>
      <c r="H420" s="13"/>
      <c r="I420" s="13"/>
      <c r="J420" s="13"/>
      <c r="K420" s="13"/>
      <c r="L420" s="13"/>
      <c r="M420" s="13"/>
      <c r="N420" s="13"/>
      <c r="O420" s="13"/>
      <c r="P420" s="181"/>
      <c r="Q420" s="181"/>
      <c r="R420" s="181"/>
      <c r="S420" s="188"/>
      <c r="T420" s="189"/>
      <c r="U420" s="190"/>
      <c r="V420" s="191"/>
      <c r="W420" s="192"/>
      <c r="X420" s="192"/>
      <c r="Y420" s="192"/>
      <c r="Z420" s="192"/>
      <c r="AA420" s="187"/>
      <c r="AB420" s="187"/>
    </row>
    <row r="421" spans="1:28" ht="22.5" customHeight="1">
      <c r="A421" s="13"/>
      <c r="B421" s="13"/>
      <c r="C421" s="13"/>
      <c r="D421" s="13"/>
      <c r="E421" s="13"/>
      <c r="F421" s="13"/>
      <c r="G421" s="13"/>
      <c r="H421" s="13"/>
      <c r="I421" s="13"/>
      <c r="J421" s="13"/>
      <c r="K421" s="13"/>
      <c r="L421" s="13"/>
      <c r="M421" s="13"/>
      <c r="N421" s="13"/>
      <c r="O421" s="13"/>
      <c r="P421" s="181"/>
      <c r="Q421" s="181"/>
      <c r="R421" s="181"/>
      <c r="S421" s="188"/>
      <c r="T421" s="189"/>
      <c r="U421" s="190"/>
      <c r="V421" s="191"/>
      <c r="W421" s="192"/>
      <c r="X421" s="192"/>
      <c r="Y421" s="192"/>
      <c r="Z421" s="192"/>
      <c r="AA421" s="187"/>
      <c r="AB421" s="187"/>
    </row>
    <row r="422" spans="1:28" ht="22.5" customHeight="1">
      <c r="A422" s="13"/>
      <c r="B422" s="13"/>
      <c r="C422" s="13"/>
      <c r="D422" s="13"/>
      <c r="E422" s="13"/>
      <c r="F422" s="13"/>
      <c r="G422" s="13"/>
      <c r="H422" s="13"/>
      <c r="I422" s="13"/>
      <c r="J422" s="13"/>
      <c r="K422" s="13"/>
      <c r="L422" s="13"/>
      <c r="M422" s="13"/>
      <c r="N422" s="13"/>
      <c r="O422" s="13"/>
      <c r="P422" s="181"/>
      <c r="Q422" s="181"/>
      <c r="R422" s="181"/>
      <c r="S422" s="188"/>
      <c r="T422" s="189"/>
      <c r="U422" s="190"/>
      <c r="V422" s="191"/>
      <c r="W422" s="192"/>
      <c r="X422" s="192"/>
      <c r="Y422" s="192"/>
      <c r="Z422" s="192"/>
      <c r="AA422" s="187"/>
      <c r="AB422" s="187"/>
    </row>
    <row r="423" spans="1:28" ht="22.5" customHeight="1">
      <c r="A423" s="13"/>
      <c r="B423" s="13"/>
      <c r="C423" s="13"/>
      <c r="D423" s="13"/>
      <c r="E423" s="13"/>
      <c r="F423" s="13"/>
      <c r="G423" s="13"/>
      <c r="H423" s="13"/>
      <c r="I423" s="13"/>
      <c r="J423" s="13"/>
      <c r="K423" s="13"/>
      <c r="L423" s="13"/>
      <c r="M423" s="13"/>
      <c r="N423" s="13"/>
      <c r="O423" s="13"/>
      <c r="P423" s="181"/>
      <c r="Q423" s="181"/>
      <c r="R423" s="181"/>
      <c r="S423" s="188"/>
      <c r="T423" s="189"/>
      <c r="U423" s="190"/>
      <c r="V423" s="191"/>
      <c r="W423" s="192"/>
      <c r="X423" s="192"/>
      <c r="Y423" s="192"/>
      <c r="Z423" s="192"/>
      <c r="AA423" s="187"/>
      <c r="AB423" s="187"/>
    </row>
    <row r="424" spans="1:28" ht="22.5" customHeight="1">
      <c r="A424" s="13"/>
      <c r="B424" s="13"/>
      <c r="C424" s="13"/>
      <c r="D424" s="13"/>
      <c r="E424" s="13"/>
      <c r="F424" s="13"/>
      <c r="G424" s="13"/>
      <c r="H424" s="13"/>
      <c r="I424" s="13"/>
      <c r="J424" s="13"/>
      <c r="K424" s="13"/>
      <c r="L424" s="13"/>
      <c r="M424" s="13"/>
      <c r="N424" s="13"/>
      <c r="O424" s="13"/>
      <c r="P424" s="181"/>
      <c r="Q424" s="181"/>
      <c r="R424" s="181"/>
      <c r="S424" s="188"/>
      <c r="T424" s="189"/>
      <c r="U424" s="190"/>
      <c r="V424" s="191"/>
      <c r="W424" s="192"/>
      <c r="X424" s="192"/>
      <c r="Y424" s="192"/>
      <c r="Z424" s="192"/>
      <c r="AA424" s="187"/>
      <c r="AB424" s="187"/>
    </row>
    <row r="425" spans="1:28" ht="22.5" customHeight="1">
      <c r="A425" s="13"/>
      <c r="B425" s="13"/>
      <c r="C425" s="13"/>
      <c r="D425" s="13"/>
      <c r="E425" s="13"/>
      <c r="F425" s="13"/>
      <c r="G425" s="13"/>
      <c r="H425" s="13"/>
      <c r="I425" s="13"/>
      <c r="J425" s="13"/>
      <c r="K425" s="13"/>
      <c r="L425" s="13"/>
      <c r="M425" s="13"/>
      <c r="N425" s="13"/>
      <c r="O425" s="13"/>
      <c r="P425" s="181"/>
      <c r="Q425" s="181"/>
      <c r="R425" s="181"/>
      <c r="S425" s="188"/>
      <c r="T425" s="189"/>
      <c r="U425" s="190"/>
      <c r="V425" s="191"/>
      <c r="W425" s="192"/>
      <c r="X425" s="192"/>
      <c r="Y425" s="192"/>
      <c r="Z425" s="192"/>
      <c r="AA425" s="187"/>
      <c r="AB425" s="187"/>
    </row>
    <row r="426" spans="1:28" ht="22.5" customHeight="1">
      <c r="A426" s="13"/>
      <c r="B426" s="13"/>
      <c r="C426" s="13"/>
      <c r="D426" s="13"/>
      <c r="E426" s="13"/>
      <c r="F426" s="13"/>
      <c r="G426" s="13"/>
      <c r="H426" s="13"/>
      <c r="I426" s="13"/>
      <c r="J426" s="13"/>
      <c r="K426" s="13"/>
      <c r="L426" s="13"/>
      <c r="M426" s="13"/>
      <c r="N426" s="13"/>
      <c r="O426" s="13"/>
      <c r="P426" s="181"/>
      <c r="Q426" s="181"/>
      <c r="R426" s="181"/>
      <c r="S426" s="188"/>
      <c r="T426" s="189"/>
      <c r="U426" s="190"/>
      <c r="V426" s="191"/>
      <c r="W426" s="192"/>
      <c r="X426" s="192"/>
      <c r="Y426" s="192"/>
      <c r="Z426" s="192"/>
      <c r="AA426" s="187"/>
      <c r="AB426" s="187"/>
    </row>
    <row r="427" spans="1:28" ht="22.5" customHeight="1">
      <c r="A427" s="13"/>
      <c r="B427" s="13"/>
      <c r="C427" s="13"/>
      <c r="D427" s="13"/>
      <c r="E427" s="13"/>
      <c r="F427" s="13"/>
      <c r="G427" s="13"/>
      <c r="H427" s="13"/>
      <c r="I427" s="13"/>
      <c r="J427" s="13"/>
      <c r="K427" s="13"/>
      <c r="L427" s="13"/>
      <c r="M427" s="13"/>
      <c r="N427" s="13"/>
      <c r="O427" s="13"/>
      <c r="P427" s="181"/>
      <c r="Q427" s="181"/>
      <c r="R427" s="181"/>
      <c r="S427" s="188"/>
      <c r="T427" s="189"/>
      <c r="U427" s="190"/>
      <c r="V427" s="191"/>
      <c r="W427" s="192"/>
      <c r="X427" s="192"/>
      <c r="Y427" s="192"/>
      <c r="Z427" s="192"/>
      <c r="AA427" s="187"/>
      <c r="AB427" s="187"/>
    </row>
    <row r="428" spans="1:28" ht="22.5" customHeight="1">
      <c r="A428" s="13"/>
      <c r="B428" s="13"/>
      <c r="C428" s="13"/>
      <c r="D428" s="13"/>
      <c r="E428" s="13"/>
      <c r="F428" s="13"/>
      <c r="G428" s="13"/>
      <c r="H428" s="13"/>
      <c r="I428" s="13"/>
      <c r="J428" s="13"/>
      <c r="K428" s="13"/>
      <c r="L428" s="13"/>
      <c r="M428" s="13"/>
      <c r="N428" s="13"/>
      <c r="O428" s="13"/>
      <c r="P428" s="181"/>
      <c r="Q428" s="181"/>
      <c r="R428" s="181"/>
      <c r="S428" s="188"/>
      <c r="T428" s="189"/>
      <c r="U428" s="190"/>
      <c r="V428" s="191"/>
      <c r="W428" s="192"/>
      <c r="X428" s="192"/>
      <c r="Y428" s="192"/>
      <c r="Z428" s="192"/>
      <c r="AA428" s="187"/>
      <c r="AB428" s="187"/>
    </row>
    <row r="429" spans="1:28" ht="22.5" customHeight="1">
      <c r="A429" s="13"/>
      <c r="B429" s="13"/>
      <c r="C429" s="13"/>
      <c r="D429" s="13"/>
      <c r="E429" s="13"/>
      <c r="F429" s="13"/>
      <c r="G429" s="13"/>
      <c r="H429" s="13"/>
      <c r="I429" s="13"/>
      <c r="J429" s="13"/>
      <c r="K429" s="13"/>
      <c r="L429" s="13"/>
      <c r="M429" s="13"/>
      <c r="N429" s="13"/>
      <c r="O429" s="13"/>
      <c r="P429" s="181"/>
      <c r="Q429" s="181"/>
      <c r="R429" s="181"/>
      <c r="S429" s="188"/>
      <c r="T429" s="189"/>
      <c r="U429" s="190"/>
      <c r="V429" s="191"/>
      <c r="W429" s="192"/>
      <c r="X429" s="192"/>
      <c r="Y429" s="192"/>
      <c r="Z429" s="192"/>
      <c r="AA429" s="187"/>
      <c r="AB429" s="187"/>
    </row>
    <row r="430" spans="1:28" ht="22.5" customHeight="1">
      <c r="A430" s="13"/>
      <c r="B430" s="13"/>
      <c r="C430" s="13"/>
      <c r="D430" s="13"/>
      <c r="E430" s="13"/>
      <c r="F430" s="13"/>
      <c r="G430" s="13"/>
      <c r="H430" s="13"/>
      <c r="I430" s="13"/>
      <c r="J430" s="13"/>
      <c r="K430" s="13"/>
      <c r="L430" s="13"/>
      <c r="M430" s="13"/>
      <c r="N430" s="13"/>
      <c r="O430" s="13"/>
      <c r="P430" s="181"/>
      <c r="Q430" s="181"/>
      <c r="R430" s="181"/>
      <c r="S430" s="188"/>
      <c r="T430" s="189"/>
      <c r="U430" s="190"/>
      <c r="V430" s="191"/>
      <c r="W430" s="192"/>
      <c r="X430" s="192"/>
      <c r="Y430" s="192"/>
      <c r="Z430" s="192"/>
      <c r="AA430" s="187"/>
      <c r="AB430" s="187"/>
    </row>
    <row r="431" spans="1:28" ht="22.5" customHeight="1">
      <c r="A431" s="13"/>
      <c r="B431" s="13"/>
      <c r="C431" s="13"/>
      <c r="D431" s="13"/>
      <c r="E431" s="13"/>
      <c r="F431" s="13"/>
      <c r="G431" s="13"/>
      <c r="H431" s="13"/>
      <c r="I431" s="13"/>
      <c r="J431" s="13"/>
      <c r="K431" s="13"/>
      <c r="L431" s="13"/>
      <c r="M431" s="13"/>
      <c r="N431" s="13"/>
      <c r="O431" s="13"/>
      <c r="P431" s="181"/>
      <c r="Q431" s="181"/>
      <c r="R431" s="181"/>
      <c r="S431" s="188"/>
      <c r="T431" s="189"/>
      <c r="U431" s="190"/>
      <c r="V431" s="191"/>
      <c r="W431" s="192"/>
      <c r="X431" s="192"/>
      <c r="Y431" s="192"/>
      <c r="Z431" s="192"/>
      <c r="AA431" s="187"/>
      <c r="AB431" s="187"/>
    </row>
    <row r="432" spans="1:28" ht="22.5" customHeight="1">
      <c r="A432" s="13"/>
      <c r="B432" s="13"/>
      <c r="C432" s="13"/>
      <c r="D432" s="13"/>
      <c r="E432" s="13"/>
      <c r="F432" s="13"/>
      <c r="G432" s="13"/>
      <c r="H432" s="13"/>
      <c r="I432" s="13"/>
      <c r="J432" s="13"/>
      <c r="K432" s="13"/>
      <c r="L432" s="13"/>
      <c r="M432" s="13"/>
      <c r="N432" s="13"/>
      <c r="O432" s="13"/>
      <c r="P432" s="181"/>
      <c r="Q432" s="181"/>
      <c r="R432" s="181"/>
      <c r="S432" s="188"/>
      <c r="T432" s="189"/>
      <c r="U432" s="190"/>
      <c r="V432" s="191"/>
      <c r="W432" s="192"/>
      <c r="X432" s="192"/>
      <c r="Y432" s="192"/>
      <c r="Z432" s="192"/>
      <c r="AA432" s="187"/>
      <c r="AB432" s="187"/>
    </row>
    <row r="433" spans="1:28" ht="22.5" customHeight="1">
      <c r="A433" s="13"/>
      <c r="B433" s="13"/>
      <c r="C433" s="13"/>
      <c r="D433" s="13"/>
      <c r="E433" s="13"/>
      <c r="F433" s="13"/>
      <c r="G433" s="13"/>
      <c r="H433" s="13"/>
      <c r="I433" s="13"/>
      <c r="J433" s="13"/>
      <c r="K433" s="13"/>
      <c r="L433" s="13"/>
      <c r="M433" s="13"/>
      <c r="N433" s="13"/>
      <c r="O433" s="13"/>
      <c r="P433" s="181"/>
      <c r="Q433" s="181"/>
      <c r="R433" s="181"/>
      <c r="S433" s="188"/>
      <c r="T433" s="189"/>
      <c r="U433" s="190"/>
      <c r="V433" s="191"/>
      <c r="W433" s="192"/>
      <c r="X433" s="192"/>
      <c r="Y433" s="192"/>
      <c r="Z433" s="192"/>
      <c r="AA433" s="187"/>
      <c r="AB433" s="187"/>
    </row>
    <row r="434" spans="1:28" ht="22.5" customHeight="1">
      <c r="A434" s="13"/>
      <c r="B434" s="13"/>
      <c r="C434" s="13"/>
      <c r="D434" s="13"/>
      <c r="E434" s="13"/>
      <c r="F434" s="13"/>
      <c r="G434" s="13"/>
      <c r="H434" s="13"/>
      <c r="I434" s="13"/>
      <c r="J434" s="13"/>
      <c r="K434" s="13"/>
      <c r="L434" s="13"/>
      <c r="M434" s="13"/>
      <c r="N434" s="13"/>
      <c r="O434" s="13"/>
      <c r="P434" s="181"/>
      <c r="Q434" s="181"/>
      <c r="R434" s="181"/>
      <c r="S434" s="188"/>
      <c r="T434" s="189"/>
      <c r="U434" s="190"/>
      <c r="V434" s="191"/>
      <c r="W434" s="192"/>
      <c r="X434" s="192"/>
      <c r="Y434" s="192"/>
      <c r="Z434" s="192"/>
      <c r="AA434" s="187"/>
      <c r="AB434" s="187"/>
    </row>
    <row r="435" spans="1:28" ht="22.5" customHeight="1">
      <c r="A435" s="13"/>
      <c r="B435" s="13"/>
      <c r="C435" s="13"/>
      <c r="D435" s="13"/>
      <c r="E435" s="13"/>
      <c r="F435" s="13"/>
      <c r="G435" s="13"/>
      <c r="H435" s="13"/>
      <c r="I435" s="13"/>
      <c r="J435" s="13"/>
      <c r="K435" s="13"/>
      <c r="L435" s="13"/>
      <c r="M435" s="13"/>
      <c r="N435" s="13"/>
      <c r="O435" s="13"/>
      <c r="P435" s="181"/>
      <c r="Q435" s="181"/>
      <c r="R435" s="181"/>
      <c r="S435" s="188"/>
      <c r="T435" s="189"/>
      <c r="U435" s="190"/>
      <c r="V435" s="191"/>
      <c r="W435" s="192"/>
      <c r="X435" s="192"/>
      <c r="Y435" s="192"/>
      <c r="Z435" s="192"/>
      <c r="AA435" s="187"/>
      <c r="AB435" s="187"/>
    </row>
    <row r="436" spans="1:28" ht="22.5" customHeight="1">
      <c r="A436" s="13"/>
      <c r="B436" s="13"/>
      <c r="C436" s="13"/>
      <c r="D436" s="13"/>
      <c r="E436" s="13"/>
      <c r="F436" s="13"/>
      <c r="G436" s="13"/>
      <c r="H436" s="13"/>
      <c r="I436" s="13"/>
      <c r="J436" s="13"/>
      <c r="K436" s="13"/>
      <c r="L436" s="13"/>
      <c r="M436" s="13"/>
      <c r="N436" s="13"/>
      <c r="O436" s="13"/>
      <c r="P436" s="181"/>
      <c r="Q436" s="181"/>
      <c r="R436" s="181"/>
      <c r="S436" s="188"/>
      <c r="T436" s="189"/>
      <c r="U436" s="190"/>
      <c r="V436" s="191"/>
      <c r="W436" s="192"/>
      <c r="X436" s="192"/>
      <c r="Y436" s="192"/>
      <c r="Z436" s="192"/>
      <c r="AA436" s="187"/>
      <c r="AB436" s="187"/>
    </row>
    <row r="437" spans="1:28" ht="22.5" customHeight="1">
      <c r="A437" s="13"/>
      <c r="B437" s="13"/>
      <c r="C437" s="13"/>
      <c r="D437" s="13"/>
      <c r="E437" s="13"/>
      <c r="F437" s="13"/>
      <c r="G437" s="13"/>
      <c r="H437" s="13"/>
      <c r="I437" s="13"/>
      <c r="J437" s="13"/>
      <c r="K437" s="13"/>
      <c r="L437" s="13"/>
      <c r="M437" s="13"/>
      <c r="N437" s="13"/>
      <c r="O437" s="13"/>
      <c r="P437" s="181"/>
      <c r="Q437" s="181"/>
      <c r="R437" s="181"/>
      <c r="S437" s="188"/>
      <c r="T437" s="189"/>
      <c r="U437" s="190"/>
      <c r="V437" s="191"/>
      <c r="W437" s="192"/>
      <c r="X437" s="192"/>
      <c r="Y437" s="192"/>
      <c r="Z437" s="192"/>
      <c r="AA437" s="187"/>
      <c r="AB437" s="187"/>
    </row>
    <row r="438" spans="1:28" ht="22.5" customHeight="1">
      <c r="A438" s="13"/>
      <c r="B438" s="13"/>
      <c r="C438" s="13"/>
      <c r="D438" s="13"/>
      <c r="E438" s="13"/>
      <c r="F438" s="13"/>
      <c r="G438" s="13"/>
      <c r="H438" s="13"/>
      <c r="I438" s="13"/>
      <c r="J438" s="13"/>
      <c r="K438" s="13"/>
      <c r="L438" s="13"/>
      <c r="M438" s="13"/>
      <c r="N438" s="13"/>
      <c r="O438" s="13"/>
      <c r="P438" s="181"/>
      <c r="Q438" s="181"/>
      <c r="R438" s="181"/>
      <c r="S438" s="188"/>
      <c r="T438" s="189"/>
      <c r="U438" s="190"/>
      <c r="V438" s="191"/>
      <c r="W438" s="192"/>
      <c r="X438" s="192"/>
      <c r="Y438" s="192"/>
      <c r="Z438" s="192"/>
      <c r="AA438" s="187"/>
      <c r="AB438" s="187"/>
    </row>
    <row r="439" spans="1:28" ht="22.5" customHeight="1">
      <c r="A439" s="13"/>
      <c r="B439" s="13"/>
      <c r="C439" s="13"/>
      <c r="D439" s="13"/>
      <c r="E439" s="13"/>
      <c r="F439" s="13"/>
      <c r="G439" s="13"/>
      <c r="H439" s="13"/>
      <c r="I439" s="13"/>
      <c r="J439" s="13"/>
      <c r="K439" s="13"/>
      <c r="L439" s="13"/>
      <c r="M439" s="13"/>
      <c r="N439" s="13"/>
      <c r="O439" s="13"/>
      <c r="P439" s="181"/>
      <c r="Q439" s="181"/>
      <c r="R439" s="181"/>
      <c r="S439" s="188"/>
      <c r="T439" s="189"/>
      <c r="U439" s="190"/>
      <c r="V439" s="191"/>
      <c r="W439" s="192"/>
      <c r="X439" s="192"/>
      <c r="Y439" s="192"/>
      <c r="Z439" s="192"/>
      <c r="AA439" s="187"/>
      <c r="AB439" s="187"/>
    </row>
    <row r="440" spans="1:28" ht="22.5" customHeight="1">
      <c r="A440" s="13"/>
      <c r="B440" s="13"/>
      <c r="C440" s="13"/>
      <c r="D440" s="13"/>
      <c r="E440" s="13"/>
      <c r="F440" s="13"/>
      <c r="G440" s="13"/>
      <c r="H440" s="13"/>
      <c r="I440" s="13"/>
      <c r="J440" s="13"/>
      <c r="K440" s="13"/>
      <c r="L440" s="13"/>
      <c r="M440" s="13"/>
      <c r="N440" s="13"/>
      <c r="O440" s="13"/>
      <c r="P440" s="181"/>
      <c r="Q440" s="181"/>
      <c r="R440" s="181"/>
      <c r="S440" s="188"/>
      <c r="T440" s="189"/>
      <c r="U440" s="190"/>
      <c r="V440" s="191"/>
      <c r="W440" s="192"/>
      <c r="X440" s="192"/>
      <c r="Y440" s="192"/>
      <c r="Z440" s="192"/>
      <c r="AA440" s="187"/>
      <c r="AB440" s="187"/>
    </row>
    <row r="441" spans="1:28" ht="22.5" customHeight="1">
      <c r="A441" s="13"/>
      <c r="B441" s="13"/>
      <c r="C441" s="13"/>
      <c r="D441" s="13"/>
      <c r="E441" s="13"/>
      <c r="F441" s="13"/>
      <c r="G441" s="13"/>
      <c r="H441" s="13"/>
      <c r="I441" s="13"/>
      <c r="J441" s="13"/>
      <c r="K441" s="13"/>
      <c r="L441" s="13"/>
      <c r="M441" s="13"/>
      <c r="N441" s="13"/>
      <c r="O441" s="13"/>
      <c r="P441" s="181"/>
      <c r="Q441" s="181"/>
      <c r="R441" s="181"/>
      <c r="S441" s="188"/>
      <c r="T441" s="189"/>
      <c r="U441" s="190"/>
      <c r="V441" s="191"/>
      <c r="W441" s="192"/>
      <c r="X441" s="192"/>
      <c r="Y441" s="192"/>
      <c r="Z441" s="192"/>
      <c r="AA441" s="187"/>
      <c r="AB441" s="187"/>
    </row>
    <row r="442" spans="1:28" ht="22.5" customHeight="1">
      <c r="A442" s="13"/>
      <c r="B442" s="13"/>
      <c r="C442" s="13"/>
      <c r="D442" s="13"/>
      <c r="E442" s="13"/>
      <c r="F442" s="13"/>
      <c r="G442" s="13"/>
      <c r="H442" s="13"/>
      <c r="I442" s="13"/>
      <c r="J442" s="13"/>
      <c r="K442" s="13"/>
      <c r="L442" s="13"/>
      <c r="M442" s="13"/>
      <c r="N442" s="13"/>
      <c r="O442" s="13"/>
      <c r="P442" s="181"/>
      <c r="Q442" s="181"/>
      <c r="R442" s="181"/>
      <c r="S442" s="188"/>
      <c r="T442" s="189"/>
      <c r="U442" s="190"/>
      <c r="V442" s="191"/>
      <c r="W442" s="192"/>
      <c r="X442" s="192"/>
      <c r="Y442" s="192"/>
      <c r="Z442" s="192"/>
      <c r="AA442" s="187"/>
      <c r="AB442" s="187"/>
    </row>
    <row r="443" spans="1:28" ht="22.5" customHeight="1">
      <c r="A443" s="13"/>
      <c r="B443" s="13"/>
      <c r="C443" s="13"/>
      <c r="D443" s="13"/>
      <c r="E443" s="13"/>
      <c r="F443" s="13"/>
      <c r="G443" s="13"/>
      <c r="H443" s="13"/>
      <c r="I443" s="13"/>
      <c r="J443" s="13"/>
      <c r="K443" s="13"/>
      <c r="L443" s="13"/>
      <c r="M443" s="13"/>
      <c r="N443" s="13"/>
      <c r="O443" s="13"/>
      <c r="P443" s="181"/>
      <c r="Q443" s="181"/>
      <c r="R443" s="181"/>
      <c r="S443" s="188"/>
      <c r="T443" s="189"/>
      <c r="U443" s="190"/>
      <c r="V443" s="191"/>
      <c r="W443" s="192"/>
      <c r="X443" s="192"/>
      <c r="Y443" s="192"/>
      <c r="Z443" s="192"/>
      <c r="AA443" s="187"/>
      <c r="AB443" s="187"/>
    </row>
    <row r="444" spans="1:28" ht="22.5" customHeight="1">
      <c r="A444" s="13"/>
      <c r="B444" s="13"/>
      <c r="C444" s="13"/>
      <c r="D444" s="13"/>
      <c r="E444" s="13"/>
      <c r="F444" s="13"/>
      <c r="G444" s="13"/>
      <c r="H444" s="13"/>
      <c r="I444" s="13"/>
      <c r="J444" s="13"/>
      <c r="K444" s="13"/>
      <c r="L444" s="13"/>
      <c r="M444" s="13"/>
      <c r="N444" s="13"/>
      <c r="O444" s="13"/>
      <c r="P444" s="181"/>
      <c r="Q444" s="181"/>
      <c r="R444" s="181"/>
      <c r="S444" s="188"/>
      <c r="T444" s="189"/>
      <c r="U444" s="190"/>
      <c r="V444" s="191"/>
      <c r="W444" s="192"/>
      <c r="X444" s="192"/>
      <c r="Y444" s="192"/>
      <c r="Z444" s="192"/>
      <c r="AA444" s="187"/>
      <c r="AB444" s="187"/>
    </row>
    <row r="445" spans="1:28" ht="22.5" customHeight="1">
      <c r="A445" s="13"/>
      <c r="B445" s="13"/>
      <c r="C445" s="13"/>
      <c r="D445" s="13"/>
      <c r="E445" s="13"/>
      <c r="F445" s="13"/>
      <c r="G445" s="13"/>
      <c r="H445" s="13"/>
      <c r="I445" s="13"/>
      <c r="J445" s="13"/>
      <c r="K445" s="13"/>
      <c r="L445" s="13"/>
      <c r="M445" s="13"/>
      <c r="N445" s="13"/>
      <c r="O445" s="13"/>
      <c r="P445" s="181"/>
      <c r="Q445" s="181"/>
      <c r="R445" s="181"/>
      <c r="S445" s="188"/>
      <c r="T445" s="189"/>
      <c r="U445" s="190"/>
      <c r="V445" s="191"/>
      <c r="W445" s="192"/>
      <c r="X445" s="192"/>
      <c r="Y445" s="192"/>
      <c r="Z445" s="192"/>
      <c r="AA445" s="187"/>
      <c r="AB445" s="187"/>
    </row>
    <row r="446" spans="1:28" ht="22.5" customHeight="1">
      <c r="A446" s="13"/>
      <c r="B446" s="13"/>
      <c r="C446" s="13"/>
      <c r="D446" s="13"/>
      <c r="E446" s="13"/>
      <c r="F446" s="13"/>
      <c r="G446" s="13"/>
      <c r="H446" s="13"/>
      <c r="I446" s="13"/>
      <c r="J446" s="13"/>
      <c r="K446" s="13"/>
      <c r="L446" s="13"/>
      <c r="M446" s="13"/>
      <c r="N446" s="13"/>
      <c r="O446" s="13"/>
      <c r="P446" s="181"/>
      <c r="Q446" s="181"/>
      <c r="R446" s="181"/>
      <c r="S446" s="188"/>
      <c r="T446" s="189"/>
      <c r="U446" s="190"/>
      <c r="V446" s="191"/>
      <c r="W446" s="192"/>
      <c r="X446" s="192"/>
      <c r="Y446" s="192"/>
      <c r="Z446" s="192"/>
      <c r="AA446" s="187"/>
      <c r="AB446" s="187"/>
    </row>
    <row r="447" spans="1:28" ht="22.5" customHeight="1">
      <c r="A447" s="13"/>
      <c r="B447" s="13"/>
      <c r="C447" s="13"/>
      <c r="D447" s="13"/>
      <c r="E447" s="13"/>
      <c r="F447" s="13"/>
      <c r="G447" s="13"/>
      <c r="H447" s="13"/>
      <c r="I447" s="13"/>
      <c r="J447" s="13"/>
      <c r="K447" s="13"/>
      <c r="L447" s="13"/>
      <c r="M447" s="13"/>
      <c r="N447" s="13"/>
      <c r="O447" s="13"/>
      <c r="P447" s="181"/>
      <c r="Q447" s="181"/>
      <c r="R447" s="181"/>
      <c r="S447" s="188"/>
      <c r="T447" s="189"/>
      <c r="U447" s="190"/>
      <c r="V447" s="191"/>
      <c r="W447" s="192"/>
      <c r="X447" s="192"/>
      <c r="Y447" s="192"/>
      <c r="Z447" s="192"/>
      <c r="AA447" s="187"/>
      <c r="AB447" s="187"/>
    </row>
    <row r="448" spans="1:28" ht="22.5" customHeight="1">
      <c r="A448" s="13"/>
      <c r="B448" s="13"/>
      <c r="C448" s="13"/>
      <c r="D448" s="13"/>
      <c r="E448" s="13"/>
      <c r="F448" s="13"/>
      <c r="G448" s="13"/>
      <c r="H448" s="13"/>
      <c r="I448" s="13"/>
      <c r="J448" s="13"/>
      <c r="K448" s="13"/>
      <c r="L448" s="13"/>
      <c r="M448" s="13"/>
      <c r="N448" s="13"/>
      <c r="O448" s="13"/>
      <c r="P448" s="181"/>
      <c r="Q448" s="181"/>
      <c r="R448" s="181"/>
      <c r="S448" s="188"/>
      <c r="T448" s="189"/>
      <c r="U448" s="190"/>
      <c r="V448" s="191"/>
      <c r="W448" s="192"/>
      <c r="X448" s="192"/>
      <c r="Y448" s="192"/>
      <c r="Z448" s="192"/>
      <c r="AA448" s="187"/>
      <c r="AB448" s="187"/>
    </row>
    <row r="449" spans="1:28" ht="22.5" customHeight="1">
      <c r="A449" s="13"/>
      <c r="B449" s="13"/>
      <c r="C449" s="13"/>
      <c r="D449" s="13"/>
      <c r="E449" s="13"/>
      <c r="F449" s="13"/>
      <c r="G449" s="13"/>
      <c r="H449" s="13"/>
      <c r="I449" s="13"/>
      <c r="J449" s="13"/>
      <c r="K449" s="13"/>
      <c r="L449" s="13"/>
      <c r="M449" s="13"/>
      <c r="N449" s="13"/>
      <c r="O449" s="13"/>
      <c r="P449" s="181"/>
      <c r="Q449" s="181"/>
      <c r="R449" s="181"/>
      <c r="S449" s="188"/>
      <c r="T449" s="189"/>
      <c r="U449" s="190"/>
      <c r="V449" s="191"/>
      <c r="W449" s="192"/>
      <c r="X449" s="192"/>
      <c r="Y449" s="192"/>
      <c r="Z449" s="192"/>
      <c r="AA449" s="187"/>
      <c r="AB449" s="187"/>
    </row>
    <row r="450" spans="1:28" ht="22.5" customHeight="1">
      <c r="A450" s="13"/>
      <c r="B450" s="13"/>
      <c r="C450" s="13"/>
      <c r="D450" s="13"/>
      <c r="E450" s="13"/>
      <c r="F450" s="13"/>
      <c r="G450" s="13"/>
      <c r="H450" s="13"/>
      <c r="I450" s="13"/>
      <c r="J450" s="13"/>
      <c r="K450" s="13"/>
      <c r="L450" s="13"/>
      <c r="M450" s="13"/>
      <c r="N450" s="13"/>
      <c r="O450" s="13"/>
      <c r="P450" s="181"/>
      <c r="Q450" s="181"/>
      <c r="R450" s="181"/>
      <c r="S450" s="188"/>
      <c r="T450" s="189"/>
      <c r="U450" s="190"/>
      <c r="V450" s="191"/>
      <c r="W450" s="192"/>
      <c r="X450" s="192"/>
      <c r="Y450" s="192"/>
      <c r="Z450" s="192"/>
      <c r="AA450" s="187"/>
      <c r="AB450" s="187"/>
    </row>
    <row r="451" spans="1:28" ht="22.5" customHeight="1">
      <c r="A451" s="13"/>
      <c r="B451" s="13"/>
      <c r="C451" s="13"/>
      <c r="D451" s="13"/>
      <c r="E451" s="13"/>
      <c r="F451" s="13"/>
      <c r="G451" s="13"/>
      <c r="H451" s="13"/>
      <c r="I451" s="13"/>
      <c r="J451" s="13"/>
      <c r="K451" s="13"/>
      <c r="L451" s="13"/>
      <c r="M451" s="13"/>
      <c r="N451" s="13"/>
      <c r="O451" s="13"/>
      <c r="P451" s="181"/>
      <c r="Q451" s="181"/>
      <c r="R451" s="181"/>
      <c r="S451" s="188"/>
      <c r="T451" s="189"/>
      <c r="U451" s="190"/>
      <c r="V451" s="191"/>
      <c r="W451" s="192"/>
      <c r="X451" s="192"/>
      <c r="Y451" s="192"/>
      <c r="Z451" s="192"/>
      <c r="AA451" s="187"/>
      <c r="AB451" s="187"/>
    </row>
    <row r="452" spans="1:28" ht="22.5" customHeight="1">
      <c r="A452" s="13"/>
      <c r="B452" s="13"/>
      <c r="C452" s="13"/>
      <c r="D452" s="13"/>
      <c r="E452" s="13"/>
      <c r="F452" s="13"/>
      <c r="G452" s="13"/>
      <c r="H452" s="13"/>
      <c r="I452" s="13"/>
      <c r="J452" s="13"/>
      <c r="K452" s="13"/>
      <c r="L452" s="13"/>
      <c r="M452" s="13"/>
      <c r="N452" s="13"/>
      <c r="O452" s="13"/>
      <c r="P452" s="181"/>
      <c r="Q452" s="181"/>
      <c r="R452" s="181"/>
      <c r="S452" s="188"/>
      <c r="T452" s="189"/>
      <c r="U452" s="190"/>
      <c r="V452" s="191"/>
      <c r="W452" s="192"/>
      <c r="X452" s="192"/>
      <c r="Y452" s="192"/>
      <c r="Z452" s="192"/>
      <c r="AA452" s="187"/>
      <c r="AB452" s="187"/>
    </row>
    <row r="453" spans="1:28" ht="22.5" customHeight="1">
      <c r="A453" s="13"/>
      <c r="B453" s="13"/>
      <c r="C453" s="13"/>
      <c r="D453" s="13"/>
      <c r="E453" s="13"/>
      <c r="F453" s="13"/>
      <c r="G453" s="13"/>
      <c r="H453" s="13"/>
      <c r="I453" s="13"/>
      <c r="J453" s="13"/>
      <c r="K453" s="13"/>
      <c r="L453" s="13"/>
      <c r="M453" s="13"/>
      <c r="N453" s="13"/>
      <c r="O453" s="13"/>
      <c r="P453" s="181"/>
      <c r="Q453" s="181"/>
      <c r="R453" s="181"/>
      <c r="S453" s="188"/>
      <c r="T453" s="189"/>
      <c r="U453" s="190"/>
      <c r="V453" s="191"/>
      <c r="W453" s="192"/>
      <c r="X453" s="192"/>
      <c r="Y453" s="192"/>
      <c r="Z453" s="192"/>
      <c r="AA453" s="187"/>
      <c r="AB453" s="187"/>
    </row>
    <row r="454" spans="1:28" ht="22.5" customHeight="1">
      <c r="A454" s="13"/>
      <c r="B454" s="13"/>
      <c r="C454" s="13"/>
      <c r="D454" s="13"/>
      <c r="E454" s="13"/>
      <c r="F454" s="13"/>
      <c r="G454" s="13"/>
      <c r="H454" s="13"/>
      <c r="I454" s="13"/>
      <c r="J454" s="13"/>
      <c r="K454" s="13"/>
      <c r="L454" s="13"/>
      <c r="M454" s="13"/>
      <c r="N454" s="13"/>
      <c r="O454" s="13"/>
      <c r="P454" s="181"/>
      <c r="Q454" s="181"/>
      <c r="R454" s="181"/>
      <c r="S454" s="188"/>
      <c r="T454" s="189"/>
      <c r="U454" s="190"/>
      <c r="V454" s="191"/>
      <c r="W454" s="192"/>
      <c r="X454" s="192"/>
      <c r="Y454" s="192"/>
      <c r="Z454" s="192"/>
      <c r="AA454" s="187"/>
      <c r="AB454" s="187"/>
    </row>
    <row r="455" spans="1:28" ht="22.5" customHeight="1">
      <c r="A455" s="13"/>
      <c r="B455" s="13"/>
      <c r="C455" s="13"/>
      <c r="D455" s="13"/>
      <c r="E455" s="13"/>
      <c r="F455" s="13"/>
      <c r="G455" s="13"/>
      <c r="H455" s="13"/>
      <c r="I455" s="13"/>
      <c r="J455" s="13"/>
      <c r="K455" s="13"/>
      <c r="L455" s="13"/>
      <c r="M455" s="13"/>
      <c r="N455" s="13"/>
      <c r="O455" s="13"/>
      <c r="P455" s="181"/>
      <c r="Q455" s="181"/>
      <c r="R455" s="181"/>
      <c r="S455" s="188"/>
      <c r="T455" s="189"/>
      <c r="U455" s="190"/>
      <c r="V455" s="191"/>
      <c r="W455" s="192"/>
      <c r="X455" s="192"/>
      <c r="Y455" s="192"/>
      <c r="Z455" s="192"/>
      <c r="AA455" s="187"/>
      <c r="AB455" s="187"/>
    </row>
    <row r="456" spans="1:28" ht="22.5" customHeight="1">
      <c r="A456" s="13"/>
      <c r="B456" s="13"/>
      <c r="C456" s="13"/>
      <c r="D456" s="13"/>
      <c r="E456" s="13"/>
      <c r="F456" s="13"/>
      <c r="G456" s="13"/>
      <c r="H456" s="13"/>
      <c r="I456" s="13"/>
      <c r="J456" s="13"/>
      <c r="K456" s="13"/>
      <c r="L456" s="13"/>
      <c r="M456" s="13"/>
      <c r="N456" s="13"/>
      <c r="O456" s="13"/>
      <c r="P456" s="181"/>
      <c r="Q456" s="181"/>
      <c r="R456" s="181"/>
      <c r="S456" s="188"/>
      <c r="T456" s="189"/>
      <c r="U456" s="190"/>
      <c r="V456" s="191"/>
      <c r="W456" s="192"/>
      <c r="X456" s="192"/>
      <c r="Y456" s="192"/>
      <c r="Z456" s="192"/>
      <c r="AA456" s="187"/>
      <c r="AB456" s="187"/>
    </row>
    <row r="457" spans="1:28" ht="22.5" customHeight="1">
      <c r="A457" s="13"/>
      <c r="B457" s="13"/>
      <c r="C457" s="13"/>
      <c r="D457" s="13"/>
      <c r="E457" s="13"/>
      <c r="F457" s="13"/>
      <c r="G457" s="13"/>
      <c r="H457" s="13"/>
      <c r="I457" s="13"/>
      <c r="J457" s="13"/>
      <c r="K457" s="13"/>
      <c r="L457" s="13"/>
      <c r="M457" s="13"/>
      <c r="N457" s="13"/>
      <c r="O457" s="13"/>
      <c r="P457" s="181"/>
      <c r="Q457" s="181"/>
      <c r="R457" s="181"/>
      <c r="S457" s="188"/>
      <c r="T457" s="189"/>
      <c r="U457" s="190"/>
      <c r="V457" s="191"/>
      <c r="W457" s="192"/>
      <c r="X457" s="192"/>
      <c r="Y457" s="192"/>
      <c r="Z457" s="192"/>
      <c r="AA457" s="187"/>
      <c r="AB457" s="187"/>
    </row>
    <row r="458" spans="1:28" ht="22.5" customHeight="1">
      <c r="A458" s="13"/>
      <c r="B458" s="13"/>
      <c r="C458" s="13"/>
      <c r="D458" s="13"/>
      <c r="E458" s="13"/>
      <c r="F458" s="13"/>
      <c r="G458" s="13"/>
      <c r="H458" s="13"/>
      <c r="I458" s="13"/>
      <c r="J458" s="13"/>
      <c r="K458" s="13"/>
      <c r="L458" s="13"/>
      <c r="M458" s="13"/>
      <c r="N458" s="13"/>
      <c r="O458" s="13"/>
      <c r="P458" s="181"/>
      <c r="Q458" s="181"/>
      <c r="R458" s="181"/>
      <c r="S458" s="188"/>
      <c r="T458" s="189"/>
      <c r="U458" s="190"/>
      <c r="V458" s="191"/>
      <c r="W458" s="192"/>
      <c r="X458" s="192"/>
      <c r="Y458" s="192"/>
      <c r="Z458" s="192"/>
      <c r="AA458" s="187"/>
      <c r="AB458" s="187"/>
    </row>
    <row r="459" spans="1:28" ht="22.5" customHeight="1">
      <c r="A459" s="13"/>
      <c r="B459" s="13"/>
      <c r="C459" s="13"/>
      <c r="D459" s="13"/>
      <c r="E459" s="13"/>
      <c r="F459" s="13"/>
      <c r="G459" s="13"/>
      <c r="H459" s="13"/>
      <c r="I459" s="13"/>
      <c r="J459" s="13"/>
      <c r="K459" s="13"/>
      <c r="L459" s="13"/>
      <c r="M459" s="13"/>
      <c r="N459" s="13"/>
      <c r="O459" s="13"/>
      <c r="P459" s="181"/>
      <c r="Q459" s="181"/>
      <c r="R459" s="181"/>
      <c r="S459" s="188"/>
      <c r="T459" s="189"/>
      <c r="U459" s="190"/>
      <c r="V459" s="191"/>
      <c r="W459" s="192"/>
      <c r="X459" s="192"/>
      <c r="Y459" s="192"/>
      <c r="Z459" s="192"/>
      <c r="AA459" s="187"/>
      <c r="AB459" s="187"/>
    </row>
    <row r="460" spans="1:28" ht="22.5" customHeight="1">
      <c r="A460" s="13"/>
      <c r="B460" s="13"/>
      <c r="C460" s="13"/>
      <c r="D460" s="13"/>
      <c r="E460" s="13"/>
      <c r="F460" s="13"/>
      <c r="G460" s="13"/>
      <c r="H460" s="13"/>
      <c r="I460" s="13"/>
      <c r="J460" s="13"/>
      <c r="K460" s="13"/>
      <c r="L460" s="13"/>
      <c r="M460" s="13"/>
      <c r="N460" s="13"/>
      <c r="O460" s="13"/>
      <c r="P460" s="181"/>
      <c r="Q460" s="181"/>
      <c r="R460" s="181"/>
      <c r="S460" s="188"/>
      <c r="T460" s="189"/>
      <c r="U460" s="190"/>
      <c r="V460" s="191"/>
      <c r="W460" s="192"/>
      <c r="X460" s="192"/>
      <c r="Y460" s="192"/>
      <c r="Z460" s="192"/>
      <c r="AA460" s="187"/>
      <c r="AB460" s="187"/>
    </row>
    <row r="461" spans="1:28" ht="22.5" customHeight="1">
      <c r="A461" s="13"/>
      <c r="B461" s="13"/>
      <c r="C461" s="13"/>
      <c r="D461" s="13"/>
      <c r="E461" s="13"/>
      <c r="F461" s="13"/>
      <c r="G461" s="13"/>
      <c r="H461" s="13"/>
      <c r="I461" s="13"/>
      <c r="J461" s="13"/>
      <c r="K461" s="13"/>
      <c r="L461" s="13"/>
      <c r="M461" s="13"/>
      <c r="N461" s="13"/>
      <c r="O461" s="13"/>
      <c r="P461" s="181"/>
      <c r="Q461" s="181"/>
      <c r="R461" s="181"/>
      <c r="S461" s="188"/>
      <c r="T461" s="189"/>
      <c r="U461" s="190"/>
      <c r="V461" s="191"/>
      <c r="W461" s="192"/>
      <c r="X461" s="192"/>
      <c r="Y461" s="192"/>
      <c r="Z461" s="192"/>
      <c r="AA461" s="187"/>
      <c r="AB461" s="187"/>
    </row>
    <row r="462" spans="1:28" ht="22.5" customHeight="1">
      <c r="A462" s="13"/>
      <c r="B462" s="13"/>
      <c r="C462" s="13"/>
      <c r="D462" s="13"/>
      <c r="E462" s="13"/>
      <c r="F462" s="13"/>
      <c r="G462" s="13"/>
      <c r="H462" s="13"/>
      <c r="I462" s="13"/>
      <c r="J462" s="13"/>
      <c r="K462" s="13"/>
      <c r="L462" s="13"/>
      <c r="M462" s="13"/>
      <c r="N462" s="13"/>
      <c r="O462" s="13"/>
      <c r="P462" s="181"/>
      <c r="Q462" s="181"/>
      <c r="R462" s="181"/>
      <c r="S462" s="188"/>
      <c r="T462" s="189"/>
      <c r="U462" s="190"/>
      <c r="V462" s="191"/>
      <c r="W462" s="192"/>
      <c r="X462" s="192"/>
      <c r="Y462" s="192"/>
      <c r="Z462" s="192"/>
      <c r="AA462" s="187"/>
      <c r="AB462" s="187"/>
    </row>
    <row r="463" spans="1:28" ht="22.5" customHeight="1">
      <c r="A463" s="13"/>
      <c r="B463" s="13"/>
      <c r="C463" s="13"/>
      <c r="D463" s="13"/>
      <c r="E463" s="13"/>
      <c r="F463" s="13"/>
      <c r="G463" s="13"/>
      <c r="H463" s="13"/>
      <c r="I463" s="13"/>
      <c r="J463" s="13"/>
      <c r="K463" s="13"/>
      <c r="L463" s="13"/>
      <c r="M463" s="13"/>
      <c r="N463" s="13"/>
      <c r="O463" s="13"/>
      <c r="P463" s="181"/>
      <c r="Q463" s="181"/>
      <c r="R463" s="181"/>
      <c r="S463" s="188"/>
      <c r="T463" s="189"/>
      <c r="U463" s="190"/>
      <c r="V463" s="191"/>
      <c r="W463" s="192"/>
      <c r="X463" s="192"/>
      <c r="Y463" s="192"/>
      <c r="Z463" s="192"/>
      <c r="AA463" s="187"/>
      <c r="AB463" s="187"/>
    </row>
    <row r="464" spans="1:28" ht="22.5" customHeight="1">
      <c r="A464" s="13"/>
      <c r="B464" s="13"/>
      <c r="C464" s="13"/>
      <c r="D464" s="13"/>
      <c r="E464" s="13"/>
      <c r="F464" s="13"/>
      <c r="G464" s="13"/>
      <c r="H464" s="13"/>
      <c r="I464" s="13"/>
      <c r="J464" s="13"/>
      <c r="K464" s="13"/>
      <c r="L464" s="13"/>
      <c r="M464" s="13"/>
      <c r="N464" s="13"/>
      <c r="O464" s="13"/>
      <c r="P464" s="181"/>
      <c r="Q464" s="181"/>
      <c r="R464" s="181"/>
      <c r="S464" s="188"/>
      <c r="T464" s="189"/>
      <c r="U464" s="190"/>
      <c r="V464" s="191"/>
      <c r="W464" s="192"/>
      <c r="X464" s="192"/>
      <c r="Y464" s="192"/>
      <c r="Z464" s="192"/>
      <c r="AA464" s="187"/>
      <c r="AB464" s="187"/>
    </row>
    <row r="465" spans="1:28" ht="22.5" customHeight="1">
      <c r="A465" s="13"/>
      <c r="B465" s="13"/>
      <c r="C465" s="13"/>
      <c r="D465" s="13"/>
      <c r="E465" s="13"/>
      <c r="F465" s="13"/>
      <c r="G465" s="13"/>
      <c r="H465" s="13"/>
      <c r="I465" s="13"/>
      <c r="J465" s="13"/>
      <c r="K465" s="13"/>
      <c r="L465" s="13"/>
      <c r="M465" s="13"/>
      <c r="N465" s="13"/>
      <c r="O465" s="13"/>
      <c r="P465" s="181"/>
      <c r="Q465" s="181"/>
      <c r="R465" s="181"/>
      <c r="S465" s="188"/>
      <c r="T465" s="189"/>
      <c r="U465" s="190"/>
      <c r="V465" s="191"/>
      <c r="W465" s="192"/>
      <c r="X465" s="192"/>
      <c r="Y465" s="192"/>
      <c r="Z465" s="192"/>
      <c r="AA465" s="187"/>
      <c r="AB465" s="187"/>
    </row>
    <row r="466" spans="1:28" ht="22.5" customHeight="1">
      <c r="A466" s="13"/>
      <c r="B466" s="13"/>
      <c r="C466" s="13"/>
      <c r="D466" s="13"/>
      <c r="E466" s="13"/>
      <c r="F466" s="13"/>
      <c r="G466" s="13"/>
      <c r="H466" s="13"/>
      <c r="I466" s="13"/>
      <c r="J466" s="13"/>
      <c r="K466" s="13"/>
      <c r="L466" s="13"/>
      <c r="M466" s="13"/>
      <c r="N466" s="13"/>
      <c r="O466" s="13"/>
      <c r="P466" s="181"/>
      <c r="Q466" s="181"/>
      <c r="R466" s="181"/>
      <c r="S466" s="188"/>
      <c r="T466" s="189"/>
      <c r="U466" s="190"/>
      <c r="V466" s="191"/>
      <c r="W466" s="192"/>
      <c r="X466" s="192"/>
      <c r="Y466" s="192"/>
      <c r="Z466" s="192"/>
      <c r="AA466" s="187"/>
      <c r="AB466" s="187"/>
    </row>
    <row r="467" spans="1:28" ht="22.5" customHeight="1">
      <c r="A467" s="13"/>
      <c r="B467" s="13"/>
      <c r="C467" s="13"/>
      <c r="D467" s="13"/>
      <c r="E467" s="13"/>
      <c r="F467" s="13"/>
      <c r="G467" s="13"/>
      <c r="H467" s="13"/>
      <c r="I467" s="13"/>
      <c r="J467" s="13"/>
      <c r="K467" s="13"/>
      <c r="L467" s="13"/>
      <c r="M467" s="13"/>
      <c r="N467" s="13"/>
      <c r="O467" s="13"/>
      <c r="P467" s="181"/>
      <c r="Q467" s="181"/>
      <c r="R467" s="181"/>
      <c r="S467" s="188"/>
      <c r="T467" s="189"/>
      <c r="U467" s="190"/>
      <c r="V467" s="191"/>
      <c r="W467" s="192"/>
      <c r="X467" s="192"/>
      <c r="Y467" s="192"/>
      <c r="Z467" s="192"/>
      <c r="AA467" s="187"/>
      <c r="AB467" s="187"/>
    </row>
    <row r="468" spans="1:28" ht="22.5" customHeight="1">
      <c r="A468" s="13"/>
      <c r="B468" s="13"/>
      <c r="C468" s="13"/>
      <c r="D468" s="13"/>
      <c r="E468" s="13"/>
      <c r="F468" s="13"/>
      <c r="G468" s="13"/>
      <c r="H468" s="13"/>
      <c r="I468" s="13"/>
      <c r="J468" s="13"/>
      <c r="K468" s="13"/>
      <c r="L468" s="13"/>
      <c r="M468" s="13"/>
      <c r="N468" s="13"/>
      <c r="O468" s="13"/>
      <c r="P468" s="181"/>
      <c r="Q468" s="181"/>
      <c r="R468" s="181"/>
      <c r="S468" s="188"/>
      <c r="T468" s="189"/>
      <c r="U468" s="190"/>
      <c r="V468" s="191"/>
      <c r="W468" s="192"/>
      <c r="X468" s="192"/>
      <c r="Y468" s="192"/>
      <c r="Z468" s="192"/>
      <c r="AA468" s="187"/>
      <c r="AB468" s="187"/>
    </row>
    <row r="469" spans="1:28" ht="22.5" customHeight="1">
      <c r="A469" s="13"/>
      <c r="B469" s="13"/>
      <c r="C469" s="13"/>
      <c r="D469" s="13"/>
      <c r="E469" s="13"/>
      <c r="F469" s="13"/>
      <c r="G469" s="13"/>
      <c r="H469" s="13"/>
      <c r="I469" s="13"/>
      <c r="J469" s="13"/>
      <c r="K469" s="13"/>
      <c r="L469" s="13"/>
      <c r="M469" s="13"/>
      <c r="N469" s="13"/>
      <c r="O469" s="13"/>
      <c r="P469" s="181"/>
      <c r="Q469" s="181"/>
      <c r="R469" s="181"/>
      <c r="S469" s="188"/>
      <c r="T469" s="189"/>
      <c r="U469" s="190"/>
      <c r="V469" s="191"/>
      <c r="W469" s="192"/>
      <c r="X469" s="192"/>
      <c r="Y469" s="192"/>
      <c r="Z469" s="192"/>
      <c r="AA469" s="187"/>
      <c r="AB469" s="187"/>
    </row>
    <row r="470" spans="1:28" ht="22.5" customHeight="1">
      <c r="A470" s="13"/>
      <c r="B470" s="13"/>
      <c r="C470" s="13"/>
      <c r="D470" s="13"/>
      <c r="E470" s="13"/>
      <c r="F470" s="13"/>
      <c r="G470" s="13"/>
      <c r="H470" s="13"/>
      <c r="I470" s="13"/>
      <c r="J470" s="13"/>
      <c r="K470" s="13"/>
      <c r="L470" s="13"/>
      <c r="M470" s="13"/>
      <c r="N470" s="13"/>
      <c r="O470" s="13"/>
      <c r="P470" s="181"/>
      <c r="Q470" s="181"/>
      <c r="R470" s="181"/>
      <c r="S470" s="188"/>
      <c r="T470" s="189"/>
      <c r="U470" s="190"/>
      <c r="V470" s="191"/>
      <c r="W470" s="192"/>
      <c r="X470" s="192"/>
      <c r="Y470" s="192"/>
      <c r="Z470" s="192"/>
      <c r="AA470" s="187"/>
      <c r="AB470" s="187"/>
    </row>
    <row r="471" spans="1:28" ht="22.5" customHeight="1">
      <c r="A471" s="13"/>
      <c r="B471" s="13"/>
      <c r="C471" s="13"/>
      <c r="D471" s="13"/>
      <c r="E471" s="13"/>
      <c r="F471" s="13"/>
      <c r="G471" s="13"/>
      <c r="H471" s="13"/>
      <c r="I471" s="13"/>
      <c r="J471" s="13"/>
      <c r="K471" s="13"/>
      <c r="L471" s="13"/>
      <c r="M471" s="13"/>
      <c r="N471" s="13"/>
      <c r="O471" s="13"/>
      <c r="P471" s="181"/>
      <c r="Q471" s="181"/>
      <c r="R471" s="181"/>
      <c r="S471" s="188"/>
      <c r="T471" s="189"/>
      <c r="U471" s="190"/>
      <c r="V471" s="191"/>
      <c r="W471" s="192"/>
      <c r="X471" s="192"/>
      <c r="Y471" s="192"/>
      <c r="Z471" s="192"/>
      <c r="AA471" s="187"/>
      <c r="AB471" s="187"/>
    </row>
    <row r="472" spans="1:28" ht="22.5" customHeight="1">
      <c r="A472" s="13"/>
      <c r="B472" s="13"/>
      <c r="C472" s="13"/>
      <c r="D472" s="13"/>
      <c r="E472" s="13"/>
      <c r="F472" s="13"/>
      <c r="G472" s="13"/>
      <c r="H472" s="13"/>
      <c r="I472" s="13"/>
      <c r="J472" s="13"/>
      <c r="K472" s="13"/>
      <c r="L472" s="13"/>
      <c r="M472" s="13"/>
      <c r="N472" s="13"/>
      <c r="O472" s="13"/>
      <c r="P472" s="181"/>
      <c r="Q472" s="181"/>
      <c r="R472" s="181"/>
      <c r="S472" s="188"/>
      <c r="T472" s="189"/>
      <c r="U472" s="190"/>
      <c r="V472" s="191"/>
      <c r="W472" s="192"/>
      <c r="X472" s="192"/>
      <c r="Y472" s="192"/>
      <c r="Z472" s="192"/>
      <c r="AA472" s="187"/>
      <c r="AB472" s="187"/>
    </row>
    <row r="473" spans="1:28" ht="22.5" customHeight="1">
      <c r="A473" s="13"/>
      <c r="B473" s="13"/>
      <c r="C473" s="13"/>
      <c r="D473" s="13"/>
      <c r="E473" s="13"/>
      <c r="F473" s="13"/>
      <c r="G473" s="13"/>
      <c r="H473" s="13"/>
      <c r="I473" s="13"/>
      <c r="J473" s="13"/>
      <c r="K473" s="13"/>
      <c r="L473" s="13"/>
      <c r="M473" s="13"/>
      <c r="N473" s="13"/>
      <c r="O473" s="13"/>
      <c r="P473" s="181"/>
      <c r="Q473" s="181"/>
      <c r="R473" s="181"/>
      <c r="S473" s="188"/>
      <c r="T473" s="189"/>
      <c r="U473" s="190"/>
      <c r="V473" s="191"/>
      <c r="W473" s="192"/>
      <c r="X473" s="192"/>
      <c r="Y473" s="192"/>
      <c r="Z473" s="192"/>
      <c r="AA473" s="187"/>
      <c r="AB473" s="187"/>
    </row>
    <row r="474" spans="1:28" ht="22.5" customHeight="1">
      <c r="A474" s="13"/>
      <c r="B474" s="13"/>
      <c r="C474" s="13"/>
      <c r="D474" s="13"/>
      <c r="E474" s="13"/>
      <c r="F474" s="13"/>
      <c r="G474" s="13"/>
      <c r="H474" s="13"/>
      <c r="I474" s="13"/>
      <c r="J474" s="13"/>
      <c r="K474" s="13"/>
      <c r="L474" s="13"/>
      <c r="M474" s="13"/>
      <c r="N474" s="13"/>
      <c r="O474" s="13"/>
      <c r="P474" s="181"/>
      <c r="Q474" s="181"/>
      <c r="R474" s="181"/>
      <c r="S474" s="188"/>
      <c r="T474" s="189"/>
      <c r="U474" s="190"/>
      <c r="V474" s="191"/>
      <c r="W474" s="192"/>
      <c r="X474" s="192"/>
      <c r="Y474" s="192"/>
      <c r="Z474" s="192"/>
      <c r="AA474" s="187"/>
      <c r="AB474" s="187"/>
    </row>
    <row r="475" spans="1:28" ht="22.5" customHeight="1">
      <c r="A475" s="13"/>
      <c r="B475" s="13"/>
      <c r="C475" s="13"/>
      <c r="D475" s="13"/>
      <c r="E475" s="13"/>
      <c r="F475" s="13"/>
      <c r="G475" s="13"/>
      <c r="H475" s="13"/>
      <c r="I475" s="13"/>
      <c r="J475" s="13"/>
      <c r="K475" s="13"/>
      <c r="L475" s="13"/>
      <c r="M475" s="13"/>
      <c r="N475" s="13"/>
      <c r="O475" s="13"/>
      <c r="P475" s="181"/>
      <c r="Q475" s="181"/>
      <c r="R475" s="181"/>
      <c r="S475" s="188"/>
      <c r="T475" s="189"/>
      <c r="U475" s="190"/>
      <c r="V475" s="191"/>
      <c r="W475" s="192"/>
      <c r="X475" s="192"/>
      <c r="Y475" s="192"/>
      <c r="Z475" s="192"/>
      <c r="AA475" s="187"/>
      <c r="AB475" s="187"/>
    </row>
    <row r="476" spans="1:28" ht="22.5" customHeight="1">
      <c r="A476" s="13"/>
      <c r="B476" s="13"/>
      <c r="C476" s="13"/>
      <c r="D476" s="13"/>
      <c r="E476" s="13"/>
      <c r="F476" s="13"/>
      <c r="G476" s="13"/>
      <c r="H476" s="13"/>
      <c r="I476" s="13"/>
      <c r="J476" s="13"/>
      <c r="K476" s="13"/>
      <c r="L476" s="13"/>
      <c r="M476" s="13"/>
      <c r="N476" s="13"/>
      <c r="O476" s="13"/>
      <c r="P476" s="181"/>
      <c r="Q476" s="181"/>
      <c r="R476" s="181"/>
      <c r="S476" s="188"/>
      <c r="T476" s="189"/>
      <c r="U476" s="190"/>
      <c r="V476" s="191"/>
      <c r="W476" s="192"/>
      <c r="X476" s="192"/>
      <c r="Y476" s="192"/>
      <c r="Z476" s="192"/>
      <c r="AA476" s="187"/>
      <c r="AB476" s="187"/>
    </row>
    <row r="477" spans="1:28" ht="22.5" customHeight="1">
      <c r="A477" s="13"/>
      <c r="B477" s="13"/>
      <c r="C477" s="13"/>
      <c r="D477" s="13"/>
      <c r="E477" s="13"/>
      <c r="F477" s="13"/>
      <c r="G477" s="13"/>
      <c r="H477" s="13"/>
      <c r="I477" s="13"/>
      <c r="J477" s="13"/>
      <c r="K477" s="13"/>
      <c r="L477" s="13"/>
      <c r="M477" s="13"/>
      <c r="N477" s="13"/>
      <c r="O477" s="13"/>
      <c r="P477" s="181"/>
      <c r="Q477" s="181"/>
      <c r="R477" s="181"/>
      <c r="S477" s="188"/>
      <c r="T477" s="189"/>
      <c r="U477" s="190"/>
      <c r="V477" s="191"/>
      <c r="W477" s="192"/>
      <c r="X477" s="192"/>
      <c r="Y477" s="192"/>
      <c r="Z477" s="192"/>
      <c r="AA477" s="187"/>
      <c r="AB477" s="187"/>
    </row>
    <row r="478" spans="1:28" ht="22.5" customHeight="1">
      <c r="A478" s="13"/>
      <c r="B478" s="13"/>
      <c r="C478" s="13"/>
      <c r="D478" s="13"/>
      <c r="E478" s="13"/>
      <c r="F478" s="13"/>
      <c r="G478" s="13"/>
      <c r="H478" s="13"/>
      <c r="I478" s="13"/>
      <c r="J478" s="13"/>
      <c r="K478" s="13"/>
      <c r="L478" s="13"/>
      <c r="M478" s="13"/>
      <c r="N478" s="13"/>
      <c r="O478" s="13"/>
      <c r="P478" s="181"/>
      <c r="Q478" s="181"/>
      <c r="R478" s="181"/>
      <c r="S478" s="188"/>
      <c r="T478" s="189"/>
      <c r="U478" s="190"/>
      <c r="V478" s="191"/>
      <c r="W478" s="192"/>
      <c r="X478" s="192"/>
      <c r="Y478" s="192"/>
      <c r="Z478" s="192"/>
      <c r="AA478" s="187"/>
      <c r="AB478" s="187"/>
    </row>
    <row r="479" spans="1:28" ht="22.5" customHeight="1">
      <c r="A479" s="13"/>
      <c r="B479" s="13"/>
      <c r="C479" s="13"/>
      <c r="D479" s="13"/>
      <c r="E479" s="13"/>
      <c r="F479" s="13"/>
      <c r="G479" s="13"/>
      <c r="H479" s="13"/>
      <c r="I479" s="13"/>
      <c r="J479" s="13"/>
      <c r="K479" s="13"/>
      <c r="L479" s="13"/>
      <c r="M479" s="13"/>
      <c r="N479" s="13"/>
      <c r="O479" s="13"/>
      <c r="P479" s="181"/>
      <c r="Q479" s="181"/>
      <c r="R479" s="181"/>
      <c r="S479" s="188"/>
      <c r="T479" s="189"/>
      <c r="U479" s="190"/>
      <c r="V479" s="191"/>
      <c r="W479" s="192"/>
      <c r="X479" s="192"/>
      <c r="Y479" s="192"/>
      <c r="Z479" s="192"/>
      <c r="AA479" s="187"/>
      <c r="AB479" s="187"/>
    </row>
    <row r="480" spans="1:28" ht="22.5" customHeight="1">
      <c r="A480" s="13"/>
      <c r="B480" s="13"/>
      <c r="C480" s="13"/>
      <c r="D480" s="13"/>
      <c r="E480" s="13"/>
      <c r="F480" s="13"/>
      <c r="G480" s="13"/>
      <c r="H480" s="13"/>
      <c r="I480" s="13"/>
      <c r="J480" s="13"/>
      <c r="K480" s="13"/>
      <c r="L480" s="13"/>
      <c r="M480" s="13"/>
      <c r="N480" s="13"/>
      <c r="O480" s="13"/>
      <c r="P480" s="181"/>
      <c r="Q480" s="181"/>
      <c r="R480" s="181"/>
      <c r="S480" s="188"/>
      <c r="T480" s="189"/>
      <c r="U480" s="190"/>
      <c r="V480" s="191"/>
      <c r="W480" s="192"/>
      <c r="X480" s="192"/>
      <c r="Y480" s="192"/>
      <c r="Z480" s="192"/>
      <c r="AA480" s="187"/>
      <c r="AB480" s="187"/>
    </row>
    <row r="481" spans="1:28" ht="22.5" customHeight="1">
      <c r="A481" s="13"/>
      <c r="B481" s="13"/>
      <c r="C481" s="13"/>
      <c r="D481" s="13"/>
      <c r="E481" s="13"/>
      <c r="F481" s="13"/>
      <c r="G481" s="13"/>
      <c r="H481" s="13"/>
      <c r="I481" s="13"/>
      <c r="J481" s="13"/>
      <c r="K481" s="13"/>
      <c r="L481" s="13"/>
      <c r="M481" s="13"/>
      <c r="N481" s="13"/>
      <c r="O481" s="13"/>
      <c r="P481" s="181"/>
      <c r="Q481" s="181"/>
      <c r="R481" s="181"/>
      <c r="S481" s="188"/>
      <c r="T481" s="189"/>
      <c r="U481" s="190"/>
      <c r="V481" s="191"/>
      <c r="W481" s="192"/>
      <c r="X481" s="192"/>
      <c r="Y481" s="192"/>
      <c r="Z481" s="192"/>
      <c r="AA481" s="187"/>
      <c r="AB481" s="187"/>
    </row>
    <row r="482" spans="1:28" ht="22.5" customHeight="1">
      <c r="A482" s="13"/>
      <c r="B482" s="13"/>
      <c r="C482" s="13"/>
      <c r="D482" s="13"/>
      <c r="E482" s="13"/>
      <c r="F482" s="13"/>
      <c r="G482" s="13"/>
      <c r="H482" s="13"/>
      <c r="I482" s="13"/>
      <c r="J482" s="13"/>
      <c r="K482" s="13"/>
      <c r="L482" s="13"/>
      <c r="M482" s="13"/>
      <c r="N482" s="13"/>
      <c r="O482" s="13"/>
      <c r="P482" s="181"/>
      <c r="Q482" s="181"/>
      <c r="R482" s="181"/>
      <c r="S482" s="188"/>
      <c r="T482" s="189"/>
      <c r="U482" s="190"/>
      <c r="V482" s="191"/>
      <c r="W482" s="192"/>
      <c r="X482" s="192"/>
      <c r="Y482" s="192"/>
      <c r="Z482" s="192"/>
      <c r="AA482" s="187"/>
      <c r="AB482" s="187"/>
    </row>
    <row r="483" spans="1:28" ht="22.5" customHeight="1">
      <c r="A483" s="13"/>
      <c r="B483" s="13"/>
      <c r="C483" s="13"/>
      <c r="D483" s="13"/>
      <c r="E483" s="13"/>
      <c r="F483" s="13"/>
      <c r="G483" s="13"/>
      <c r="H483" s="13"/>
      <c r="I483" s="13"/>
      <c r="J483" s="13"/>
      <c r="K483" s="13"/>
      <c r="L483" s="13"/>
      <c r="M483" s="13"/>
      <c r="N483" s="13"/>
      <c r="O483" s="13"/>
      <c r="P483" s="181"/>
      <c r="Q483" s="181"/>
      <c r="R483" s="181"/>
      <c r="S483" s="188"/>
      <c r="T483" s="189"/>
      <c r="U483" s="190"/>
      <c r="V483" s="191"/>
      <c r="W483" s="192"/>
      <c r="X483" s="192"/>
      <c r="Y483" s="192"/>
      <c r="Z483" s="192"/>
      <c r="AA483" s="187"/>
      <c r="AB483" s="187"/>
    </row>
    <row r="484" spans="1:28" ht="22.5" customHeight="1">
      <c r="A484" s="13"/>
      <c r="B484" s="13"/>
      <c r="C484" s="13"/>
      <c r="D484" s="13"/>
      <c r="E484" s="13"/>
      <c r="F484" s="13"/>
      <c r="G484" s="13"/>
      <c r="H484" s="13"/>
      <c r="I484" s="13"/>
      <c r="J484" s="13"/>
      <c r="K484" s="13"/>
      <c r="L484" s="13"/>
      <c r="M484" s="13"/>
      <c r="N484" s="13"/>
      <c r="O484" s="13"/>
      <c r="P484" s="181"/>
      <c r="Q484" s="181"/>
      <c r="R484" s="181"/>
      <c r="S484" s="188"/>
      <c r="T484" s="189"/>
      <c r="U484" s="190"/>
      <c r="V484" s="191"/>
      <c r="W484" s="192"/>
      <c r="X484" s="192"/>
      <c r="Y484" s="192"/>
      <c r="Z484" s="192"/>
      <c r="AA484" s="187"/>
      <c r="AB484" s="187"/>
    </row>
    <row r="485" spans="1:28" ht="22.5" customHeight="1">
      <c r="A485" s="13"/>
      <c r="B485" s="13"/>
      <c r="C485" s="13"/>
      <c r="D485" s="13"/>
      <c r="E485" s="13"/>
      <c r="F485" s="13"/>
      <c r="G485" s="13"/>
      <c r="H485" s="13"/>
      <c r="I485" s="13"/>
      <c r="J485" s="13"/>
      <c r="K485" s="13"/>
      <c r="L485" s="13"/>
      <c r="M485" s="13"/>
      <c r="N485" s="13"/>
      <c r="O485" s="13"/>
      <c r="P485" s="181"/>
      <c r="Q485" s="181"/>
      <c r="R485" s="181"/>
      <c r="S485" s="188"/>
      <c r="T485" s="189"/>
      <c r="U485" s="190"/>
      <c r="V485" s="191"/>
      <c r="W485" s="192"/>
      <c r="X485" s="192"/>
      <c r="Y485" s="192"/>
      <c r="Z485" s="192"/>
      <c r="AA485" s="187"/>
      <c r="AB485" s="187"/>
    </row>
    <row r="486" spans="1:28" ht="22.5" customHeight="1">
      <c r="A486" s="13"/>
      <c r="B486" s="13"/>
      <c r="C486" s="13"/>
      <c r="D486" s="13"/>
      <c r="E486" s="13"/>
      <c r="F486" s="13"/>
      <c r="G486" s="13"/>
      <c r="H486" s="13"/>
      <c r="I486" s="13"/>
      <c r="J486" s="13"/>
      <c r="K486" s="13"/>
      <c r="L486" s="13"/>
      <c r="M486" s="13"/>
      <c r="N486" s="13"/>
      <c r="O486" s="13"/>
      <c r="P486" s="181"/>
      <c r="Q486" s="181"/>
      <c r="R486" s="181"/>
      <c r="S486" s="188"/>
      <c r="T486" s="189"/>
      <c r="U486" s="190"/>
      <c r="V486" s="191"/>
      <c r="W486" s="192"/>
      <c r="X486" s="192"/>
      <c r="Y486" s="192"/>
      <c r="Z486" s="192"/>
      <c r="AA486" s="187"/>
      <c r="AB486" s="187"/>
    </row>
    <row r="487" spans="1:28" ht="22.5" customHeight="1">
      <c r="A487" s="13"/>
      <c r="B487" s="13"/>
      <c r="C487" s="13"/>
      <c r="D487" s="13"/>
      <c r="E487" s="13"/>
      <c r="F487" s="13"/>
      <c r="G487" s="13"/>
      <c r="H487" s="13"/>
      <c r="I487" s="13"/>
      <c r="J487" s="13"/>
      <c r="K487" s="13"/>
      <c r="L487" s="13"/>
      <c r="M487" s="13"/>
      <c r="N487" s="13"/>
      <c r="O487" s="13"/>
      <c r="P487" s="181"/>
      <c r="Q487" s="181"/>
      <c r="R487" s="181"/>
      <c r="S487" s="188"/>
      <c r="T487" s="189"/>
      <c r="U487" s="190"/>
      <c r="V487" s="191"/>
      <c r="W487" s="192"/>
      <c r="X487" s="192"/>
      <c r="Y487" s="192"/>
      <c r="Z487" s="192"/>
      <c r="AA487" s="187"/>
      <c r="AB487" s="187"/>
    </row>
    <row r="488" spans="1:28" ht="22.5" customHeight="1">
      <c r="A488" s="13"/>
      <c r="B488" s="13"/>
      <c r="C488" s="13"/>
      <c r="D488" s="13"/>
      <c r="E488" s="13"/>
      <c r="F488" s="13"/>
      <c r="G488" s="13"/>
      <c r="H488" s="13"/>
      <c r="I488" s="13"/>
      <c r="J488" s="13"/>
      <c r="K488" s="13"/>
      <c r="L488" s="13"/>
      <c r="M488" s="13"/>
      <c r="N488" s="13"/>
      <c r="O488" s="13"/>
      <c r="P488" s="181"/>
      <c r="Q488" s="181"/>
      <c r="R488" s="181"/>
      <c r="S488" s="188"/>
      <c r="T488" s="189"/>
      <c r="U488" s="190"/>
      <c r="V488" s="191"/>
      <c r="W488" s="192"/>
      <c r="X488" s="192"/>
      <c r="Y488" s="192"/>
      <c r="Z488" s="192"/>
      <c r="AA488" s="187"/>
      <c r="AB488" s="187"/>
    </row>
    <row r="489" spans="1:28" ht="22.5" customHeight="1">
      <c r="A489" s="13"/>
      <c r="B489" s="13"/>
      <c r="C489" s="13"/>
      <c r="D489" s="13"/>
      <c r="E489" s="13"/>
      <c r="F489" s="13"/>
      <c r="G489" s="13"/>
      <c r="H489" s="13"/>
      <c r="I489" s="13"/>
      <c r="J489" s="13"/>
      <c r="K489" s="13"/>
      <c r="L489" s="13"/>
      <c r="M489" s="13"/>
      <c r="N489" s="13"/>
      <c r="O489" s="13"/>
      <c r="P489" s="181"/>
      <c r="Q489" s="181"/>
      <c r="R489" s="181"/>
      <c r="S489" s="188"/>
      <c r="T489" s="189"/>
      <c r="U489" s="190"/>
      <c r="V489" s="191"/>
      <c r="W489" s="192"/>
      <c r="X489" s="192"/>
      <c r="Y489" s="192"/>
      <c r="Z489" s="192"/>
      <c r="AA489" s="187"/>
      <c r="AB489" s="187"/>
    </row>
    <row r="490" spans="1:28" ht="22.5" customHeight="1">
      <c r="A490" s="13"/>
      <c r="B490" s="13"/>
      <c r="C490" s="13"/>
      <c r="D490" s="13"/>
      <c r="E490" s="13"/>
      <c r="F490" s="13"/>
      <c r="G490" s="13"/>
      <c r="H490" s="13"/>
      <c r="I490" s="13"/>
      <c r="J490" s="13"/>
      <c r="K490" s="13"/>
      <c r="L490" s="13"/>
      <c r="M490" s="13"/>
      <c r="N490" s="13"/>
      <c r="O490" s="13"/>
      <c r="P490" s="181"/>
      <c r="Q490" s="181"/>
      <c r="R490" s="181"/>
      <c r="S490" s="188"/>
      <c r="T490" s="189"/>
      <c r="U490" s="190"/>
      <c r="V490" s="191"/>
      <c r="W490" s="192"/>
      <c r="X490" s="192"/>
      <c r="Y490" s="192"/>
      <c r="Z490" s="192"/>
      <c r="AA490" s="187"/>
      <c r="AB490" s="187"/>
    </row>
    <row r="491" spans="1:28" ht="22.5" customHeight="1">
      <c r="A491" s="13"/>
      <c r="B491" s="13"/>
      <c r="C491" s="13"/>
      <c r="D491" s="13"/>
      <c r="E491" s="13"/>
      <c r="F491" s="13"/>
      <c r="G491" s="13"/>
      <c r="H491" s="13"/>
      <c r="I491" s="13"/>
      <c r="J491" s="13"/>
      <c r="K491" s="13"/>
      <c r="L491" s="13"/>
      <c r="M491" s="13"/>
      <c r="N491" s="13"/>
      <c r="O491" s="13"/>
      <c r="P491" s="181"/>
      <c r="Q491" s="181"/>
      <c r="R491" s="181"/>
      <c r="S491" s="188"/>
      <c r="T491" s="189"/>
      <c r="U491" s="190"/>
      <c r="V491" s="191"/>
      <c r="W491" s="192"/>
      <c r="X491" s="192"/>
      <c r="Y491" s="192"/>
      <c r="Z491" s="192"/>
      <c r="AA491" s="187"/>
      <c r="AB491" s="187"/>
    </row>
    <row r="492" spans="1:28" ht="22.5" customHeight="1">
      <c r="A492" s="13"/>
      <c r="B492" s="13"/>
      <c r="C492" s="13"/>
      <c r="D492" s="13"/>
      <c r="E492" s="13"/>
      <c r="F492" s="13"/>
      <c r="G492" s="13"/>
      <c r="H492" s="13"/>
      <c r="I492" s="13"/>
      <c r="J492" s="13"/>
      <c r="K492" s="13"/>
      <c r="L492" s="13"/>
      <c r="M492" s="13"/>
      <c r="N492" s="13"/>
      <c r="O492" s="13"/>
      <c r="P492" s="181"/>
      <c r="Q492" s="181"/>
      <c r="R492" s="181"/>
      <c r="S492" s="188"/>
      <c r="T492" s="189"/>
      <c r="U492" s="190"/>
      <c r="V492" s="191"/>
      <c r="W492" s="192"/>
      <c r="X492" s="192"/>
      <c r="Y492" s="192"/>
      <c r="Z492" s="192"/>
      <c r="AA492" s="187"/>
      <c r="AB492" s="187"/>
    </row>
    <row r="493" spans="1:28" ht="22.5" customHeight="1">
      <c r="A493" s="13"/>
      <c r="B493" s="13"/>
      <c r="C493" s="13"/>
      <c r="D493" s="13"/>
      <c r="E493" s="13"/>
      <c r="F493" s="13"/>
      <c r="G493" s="13"/>
      <c r="H493" s="13"/>
      <c r="I493" s="13"/>
      <c r="J493" s="13"/>
      <c r="K493" s="13"/>
      <c r="L493" s="13"/>
      <c r="M493" s="13"/>
      <c r="N493" s="13"/>
      <c r="O493" s="13"/>
      <c r="P493" s="181"/>
      <c r="Q493" s="181"/>
      <c r="R493" s="181"/>
      <c r="S493" s="188"/>
      <c r="T493" s="189"/>
      <c r="U493" s="190"/>
      <c r="V493" s="191"/>
      <c r="W493" s="192"/>
      <c r="X493" s="192"/>
      <c r="Y493" s="192"/>
      <c r="Z493" s="192"/>
      <c r="AA493" s="187"/>
      <c r="AB493" s="187"/>
    </row>
    <row r="494" spans="1:28" ht="22.5" customHeight="1">
      <c r="A494" s="13"/>
      <c r="B494" s="13"/>
      <c r="C494" s="13"/>
      <c r="D494" s="13"/>
      <c r="E494" s="13"/>
      <c r="F494" s="13"/>
      <c r="G494" s="13"/>
      <c r="H494" s="13"/>
      <c r="I494" s="13"/>
      <c r="J494" s="13"/>
      <c r="K494" s="13"/>
      <c r="L494" s="13"/>
      <c r="M494" s="13"/>
      <c r="N494" s="13"/>
      <c r="O494" s="13"/>
      <c r="P494" s="181"/>
      <c r="Q494" s="181"/>
      <c r="R494" s="181"/>
      <c r="S494" s="188"/>
      <c r="T494" s="189"/>
      <c r="U494" s="190"/>
      <c r="V494" s="191"/>
      <c r="W494" s="192"/>
      <c r="X494" s="192"/>
      <c r="Y494" s="192"/>
      <c r="Z494" s="192"/>
      <c r="AA494" s="187"/>
      <c r="AB494" s="187"/>
    </row>
    <row r="495" spans="1:28" ht="22.5" customHeight="1">
      <c r="A495" s="13"/>
      <c r="B495" s="13"/>
      <c r="C495" s="13"/>
      <c r="D495" s="13"/>
      <c r="E495" s="13"/>
      <c r="F495" s="13"/>
      <c r="G495" s="13"/>
      <c r="H495" s="13"/>
      <c r="I495" s="13"/>
      <c r="J495" s="13"/>
      <c r="K495" s="13"/>
      <c r="L495" s="13"/>
      <c r="M495" s="13"/>
      <c r="N495" s="13"/>
      <c r="O495" s="13"/>
      <c r="P495" s="181"/>
      <c r="Q495" s="181"/>
      <c r="R495" s="181"/>
      <c r="S495" s="188"/>
      <c r="T495" s="189"/>
      <c r="U495" s="190"/>
      <c r="V495" s="191"/>
      <c r="W495" s="192"/>
      <c r="X495" s="192"/>
      <c r="Y495" s="192"/>
      <c r="Z495" s="192"/>
      <c r="AA495" s="187"/>
      <c r="AB495" s="187"/>
    </row>
    <row r="496" spans="1:28" ht="22.5" customHeight="1">
      <c r="A496" s="13"/>
      <c r="B496" s="13"/>
      <c r="C496" s="13"/>
      <c r="D496" s="13"/>
      <c r="E496" s="13"/>
      <c r="F496" s="13"/>
      <c r="G496" s="13"/>
      <c r="H496" s="13"/>
      <c r="I496" s="13"/>
      <c r="J496" s="13"/>
      <c r="K496" s="13"/>
      <c r="L496" s="13"/>
      <c r="M496" s="13"/>
      <c r="N496" s="13"/>
      <c r="O496" s="13"/>
      <c r="P496" s="181"/>
      <c r="Q496" s="181"/>
      <c r="R496" s="181"/>
      <c r="S496" s="188"/>
      <c r="T496" s="189"/>
      <c r="U496" s="190"/>
      <c r="V496" s="191"/>
      <c r="W496" s="192"/>
      <c r="X496" s="192"/>
      <c r="Y496" s="192"/>
      <c r="Z496" s="192"/>
      <c r="AA496" s="187"/>
      <c r="AB496" s="187"/>
    </row>
    <row r="497" spans="1:28" ht="22.5" customHeight="1">
      <c r="A497" s="13"/>
      <c r="B497" s="13"/>
      <c r="C497" s="13"/>
      <c r="D497" s="13"/>
      <c r="E497" s="13"/>
      <c r="F497" s="13"/>
      <c r="G497" s="13"/>
      <c r="H497" s="13"/>
      <c r="I497" s="13"/>
      <c r="J497" s="13"/>
      <c r="K497" s="13"/>
      <c r="L497" s="13"/>
      <c r="M497" s="13"/>
      <c r="N497" s="13"/>
      <c r="O497" s="13"/>
      <c r="P497" s="181"/>
      <c r="Q497" s="181"/>
      <c r="R497" s="181"/>
      <c r="S497" s="188"/>
      <c r="T497" s="189"/>
      <c r="U497" s="190"/>
      <c r="V497" s="191"/>
      <c r="W497" s="192"/>
      <c r="X497" s="192"/>
      <c r="Y497" s="192"/>
      <c r="Z497" s="192"/>
      <c r="AA497" s="187"/>
      <c r="AB497" s="187"/>
    </row>
    <row r="498" spans="1:28" ht="22.5" customHeight="1">
      <c r="A498" s="13"/>
      <c r="B498" s="13"/>
      <c r="C498" s="13"/>
      <c r="D498" s="13"/>
      <c r="E498" s="13"/>
      <c r="F498" s="13"/>
      <c r="G498" s="13"/>
      <c r="H498" s="13"/>
      <c r="I498" s="13"/>
      <c r="J498" s="13"/>
      <c r="K498" s="13"/>
      <c r="L498" s="13"/>
      <c r="M498" s="13"/>
      <c r="N498" s="13"/>
      <c r="O498" s="13"/>
      <c r="P498" s="181"/>
      <c r="Q498" s="181"/>
      <c r="R498" s="181"/>
      <c r="S498" s="188"/>
      <c r="T498" s="189"/>
      <c r="U498" s="190"/>
      <c r="V498" s="191"/>
      <c r="W498" s="192"/>
      <c r="X498" s="192"/>
      <c r="Y498" s="192"/>
      <c r="Z498" s="192"/>
      <c r="AA498" s="187"/>
      <c r="AB498" s="187"/>
    </row>
    <row r="499" spans="1:28" ht="22.5" customHeight="1">
      <c r="A499" s="13"/>
      <c r="B499" s="13"/>
      <c r="C499" s="13"/>
      <c r="D499" s="13"/>
      <c r="E499" s="13"/>
      <c r="F499" s="13"/>
      <c r="G499" s="13"/>
      <c r="H499" s="13"/>
      <c r="I499" s="13"/>
      <c r="J499" s="13"/>
      <c r="K499" s="13"/>
      <c r="L499" s="13"/>
      <c r="M499" s="13"/>
      <c r="N499" s="13"/>
      <c r="O499" s="13"/>
      <c r="P499" s="181"/>
      <c r="Q499" s="181"/>
      <c r="R499" s="181"/>
      <c r="S499" s="188"/>
      <c r="T499" s="189"/>
      <c r="U499" s="190"/>
      <c r="V499" s="191"/>
      <c r="W499" s="192"/>
      <c r="X499" s="192"/>
      <c r="Y499" s="192"/>
      <c r="Z499" s="192"/>
      <c r="AA499" s="187"/>
      <c r="AB499" s="187"/>
    </row>
    <row r="500" spans="1:28" ht="22.5" customHeight="1">
      <c r="A500" s="13"/>
      <c r="B500" s="13"/>
      <c r="C500" s="13"/>
      <c r="D500" s="13"/>
      <c r="E500" s="13"/>
      <c r="F500" s="13"/>
      <c r="G500" s="13"/>
      <c r="H500" s="13"/>
      <c r="I500" s="13"/>
      <c r="J500" s="13"/>
      <c r="K500" s="13"/>
      <c r="L500" s="13"/>
      <c r="M500" s="13"/>
      <c r="N500" s="13"/>
      <c r="O500" s="13"/>
      <c r="P500" s="181"/>
      <c r="Q500" s="181"/>
      <c r="R500" s="181"/>
      <c r="S500" s="188"/>
      <c r="T500" s="189"/>
      <c r="U500" s="190"/>
      <c r="V500" s="191"/>
      <c r="W500" s="192"/>
      <c r="X500" s="192"/>
      <c r="Y500" s="192"/>
      <c r="Z500" s="192"/>
      <c r="AA500" s="187"/>
      <c r="AB500" s="187"/>
    </row>
    <row r="501" spans="1:28" ht="22.5" customHeight="1">
      <c r="A501" s="13"/>
      <c r="B501" s="13"/>
      <c r="C501" s="13"/>
      <c r="D501" s="13"/>
      <c r="E501" s="13"/>
      <c r="F501" s="13"/>
      <c r="G501" s="13"/>
      <c r="H501" s="13"/>
      <c r="I501" s="13"/>
      <c r="J501" s="13"/>
      <c r="K501" s="13"/>
      <c r="L501" s="13"/>
      <c r="M501" s="13"/>
      <c r="N501" s="13"/>
      <c r="O501" s="13"/>
      <c r="P501" s="181"/>
      <c r="Q501" s="181"/>
      <c r="R501" s="181"/>
      <c r="S501" s="188"/>
      <c r="T501" s="189"/>
      <c r="U501" s="190"/>
      <c r="V501" s="191"/>
      <c r="W501" s="192"/>
      <c r="X501" s="192"/>
      <c r="Y501" s="192"/>
      <c r="Z501" s="192"/>
      <c r="AA501" s="187"/>
      <c r="AB501" s="187"/>
    </row>
    <row r="502" spans="1:28" ht="22.5" customHeight="1">
      <c r="A502" s="13"/>
      <c r="B502" s="13"/>
      <c r="C502" s="13"/>
      <c r="D502" s="13"/>
      <c r="E502" s="13"/>
      <c r="F502" s="13"/>
      <c r="G502" s="13"/>
      <c r="H502" s="13"/>
      <c r="I502" s="13"/>
      <c r="J502" s="13"/>
      <c r="K502" s="13"/>
      <c r="L502" s="13"/>
      <c r="M502" s="13"/>
      <c r="N502" s="13"/>
      <c r="O502" s="13"/>
      <c r="P502" s="181"/>
      <c r="Q502" s="181"/>
      <c r="R502" s="181"/>
      <c r="S502" s="188"/>
      <c r="T502" s="189"/>
      <c r="U502" s="190"/>
      <c r="V502" s="191"/>
      <c r="W502" s="192"/>
      <c r="X502" s="192"/>
      <c r="Y502" s="192"/>
      <c r="Z502" s="192"/>
      <c r="AA502" s="187"/>
      <c r="AB502" s="187"/>
    </row>
    <row r="503" spans="1:28" ht="22.5" customHeight="1">
      <c r="A503" s="13"/>
      <c r="B503" s="13"/>
      <c r="C503" s="13"/>
      <c r="D503" s="13"/>
      <c r="E503" s="13"/>
      <c r="F503" s="13"/>
      <c r="G503" s="13"/>
      <c r="H503" s="13"/>
      <c r="I503" s="13"/>
      <c r="J503" s="13"/>
      <c r="K503" s="13"/>
      <c r="L503" s="13"/>
      <c r="M503" s="13"/>
      <c r="N503" s="13"/>
      <c r="O503" s="13"/>
      <c r="P503" s="181"/>
      <c r="Q503" s="181"/>
      <c r="R503" s="181"/>
      <c r="S503" s="188"/>
      <c r="T503" s="189"/>
      <c r="U503" s="190"/>
      <c r="V503" s="191"/>
      <c r="W503" s="192"/>
      <c r="X503" s="192"/>
      <c r="Y503" s="192"/>
      <c r="Z503" s="192"/>
      <c r="AA503" s="187"/>
      <c r="AB503" s="187"/>
    </row>
    <row r="504" spans="1:28" ht="22.5" customHeight="1">
      <c r="A504" s="13"/>
      <c r="B504" s="13"/>
      <c r="C504" s="13"/>
      <c r="D504" s="13"/>
      <c r="E504" s="13"/>
      <c r="F504" s="13"/>
      <c r="G504" s="13"/>
      <c r="H504" s="13"/>
      <c r="I504" s="13"/>
      <c r="J504" s="13"/>
      <c r="K504" s="13"/>
      <c r="L504" s="13"/>
      <c r="M504" s="13"/>
      <c r="N504" s="13"/>
      <c r="O504" s="13"/>
      <c r="P504" s="181"/>
      <c r="Q504" s="181"/>
      <c r="R504" s="181"/>
      <c r="S504" s="188"/>
      <c r="T504" s="189"/>
      <c r="U504" s="190"/>
      <c r="V504" s="191"/>
      <c r="W504" s="192"/>
      <c r="X504" s="192"/>
      <c r="Y504" s="192"/>
      <c r="Z504" s="192"/>
      <c r="AA504" s="187"/>
      <c r="AB504" s="187"/>
    </row>
    <row r="505" spans="1:28" ht="22.5" customHeight="1">
      <c r="A505" s="13"/>
      <c r="B505" s="13"/>
      <c r="C505" s="13"/>
      <c r="D505" s="13"/>
      <c r="E505" s="13"/>
      <c r="F505" s="13"/>
      <c r="G505" s="13"/>
      <c r="H505" s="13"/>
      <c r="I505" s="13"/>
      <c r="J505" s="13"/>
      <c r="K505" s="13"/>
      <c r="L505" s="13"/>
      <c r="M505" s="13"/>
      <c r="N505" s="13"/>
      <c r="O505" s="13"/>
      <c r="P505" s="181"/>
      <c r="Q505" s="181"/>
      <c r="R505" s="181"/>
      <c r="S505" s="188"/>
      <c r="T505" s="189"/>
      <c r="U505" s="190"/>
      <c r="V505" s="191"/>
      <c r="W505" s="192"/>
      <c r="X505" s="192"/>
      <c r="Y505" s="192"/>
      <c r="Z505" s="192"/>
      <c r="AA505" s="187"/>
      <c r="AB505" s="187"/>
    </row>
    <row r="506" spans="1:28" ht="22.5" customHeight="1">
      <c r="A506" s="13"/>
      <c r="B506" s="13"/>
      <c r="C506" s="13"/>
      <c r="D506" s="13"/>
      <c r="E506" s="13"/>
      <c r="F506" s="13"/>
      <c r="G506" s="13"/>
      <c r="H506" s="13"/>
      <c r="I506" s="13"/>
      <c r="J506" s="13"/>
      <c r="K506" s="13"/>
      <c r="L506" s="13"/>
      <c r="M506" s="13"/>
      <c r="N506" s="13"/>
      <c r="O506" s="13"/>
      <c r="P506" s="181"/>
      <c r="Q506" s="181"/>
      <c r="R506" s="181"/>
      <c r="S506" s="188"/>
      <c r="T506" s="189"/>
      <c r="U506" s="190"/>
      <c r="V506" s="191"/>
      <c r="W506" s="192"/>
      <c r="X506" s="192"/>
      <c r="Y506" s="192"/>
      <c r="Z506" s="192"/>
      <c r="AA506" s="187"/>
      <c r="AB506" s="187"/>
    </row>
    <row r="507" spans="1:28" ht="22.5" customHeight="1">
      <c r="A507" s="13"/>
      <c r="B507" s="13"/>
      <c r="C507" s="13"/>
      <c r="D507" s="13"/>
      <c r="E507" s="13"/>
      <c r="F507" s="13"/>
      <c r="G507" s="13"/>
      <c r="H507" s="13"/>
      <c r="I507" s="13"/>
      <c r="J507" s="13"/>
      <c r="K507" s="13"/>
      <c r="L507" s="13"/>
      <c r="M507" s="13"/>
      <c r="N507" s="13"/>
      <c r="O507" s="13"/>
      <c r="P507" s="181"/>
      <c r="Q507" s="181"/>
      <c r="R507" s="181"/>
      <c r="S507" s="188"/>
      <c r="T507" s="189"/>
      <c r="U507" s="190"/>
      <c r="V507" s="191"/>
      <c r="W507" s="192"/>
      <c r="X507" s="192"/>
      <c r="Y507" s="192"/>
      <c r="Z507" s="192"/>
      <c r="AA507" s="187"/>
      <c r="AB507" s="187"/>
    </row>
    <row r="508" spans="1:28" ht="22.5" customHeight="1">
      <c r="A508" s="13"/>
      <c r="B508" s="13"/>
      <c r="C508" s="13"/>
      <c r="D508" s="13"/>
      <c r="E508" s="13"/>
      <c r="F508" s="13"/>
      <c r="G508" s="13"/>
      <c r="H508" s="13"/>
      <c r="I508" s="13"/>
      <c r="J508" s="13"/>
      <c r="K508" s="13"/>
      <c r="L508" s="13"/>
      <c r="M508" s="13"/>
      <c r="N508" s="13"/>
      <c r="O508" s="13"/>
      <c r="P508" s="181"/>
      <c r="Q508" s="181"/>
      <c r="R508" s="181"/>
      <c r="S508" s="188"/>
      <c r="T508" s="189"/>
      <c r="U508" s="190"/>
      <c r="V508" s="191"/>
      <c r="W508" s="192"/>
      <c r="X508" s="192"/>
      <c r="Y508" s="192"/>
      <c r="Z508" s="192"/>
      <c r="AA508" s="187"/>
      <c r="AB508" s="187"/>
    </row>
    <row r="509" spans="1:28" ht="22.5" customHeight="1">
      <c r="A509" s="13"/>
      <c r="B509" s="13"/>
      <c r="C509" s="13"/>
      <c r="D509" s="13"/>
      <c r="E509" s="13"/>
      <c r="F509" s="13"/>
      <c r="G509" s="13"/>
      <c r="H509" s="13"/>
      <c r="I509" s="13"/>
      <c r="J509" s="13"/>
      <c r="K509" s="13"/>
      <c r="L509" s="13"/>
      <c r="M509" s="13"/>
      <c r="N509" s="13"/>
      <c r="O509" s="13"/>
      <c r="P509" s="181"/>
      <c r="Q509" s="181"/>
      <c r="R509" s="181"/>
      <c r="S509" s="188"/>
      <c r="T509" s="189"/>
      <c r="U509" s="190"/>
      <c r="V509" s="191"/>
      <c r="W509" s="192"/>
      <c r="X509" s="192"/>
      <c r="Y509" s="192"/>
      <c r="Z509" s="192"/>
      <c r="AA509" s="187"/>
      <c r="AB509" s="187"/>
    </row>
    <row r="510" spans="1:28" ht="22.5" customHeight="1">
      <c r="A510" s="13"/>
      <c r="B510" s="13"/>
      <c r="C510" s="13"/>
      <c r="D510" s="13"/>
      <c r="E510" s="13"/>
      <c r="F510" s="13"/>
      <c r="G510" s="13"/>
      <c r="H510" s="13"/>
      <c r="I510" s="13"/>
      <c r="J510" s="13"/>
      <c r="K510" s="13"/>
      <c r="L510" s="13"/>
      <c r="M510" s="13"/>
      <c r="N510" s="13"/>
      <c r="O510" s="13"/>
      <c r="P510" s="181"/>
      <c r="Q510" s="181"/>
      <c r="R510" s="181"/>
      <c r="S510" s="188"/>
      <c r="T510" s="189"/>
      <c r="U510" s="190"/>
      <c r="V510" s="191"/>
      <c r="W510" s="192"/>
      <c r="X510" s="192"/>
      <c r="Y510" s="192"/>
      <c r="Z510" s="192"/>
      <c r="AA510" s="187"/>
      <c r="AB510" s="187"/>
    </row>
    <row r="511" spans="1:28" ht="22.5" customHeight="1">
      <c r="A511" s="13"/>
      <c r="B511" s="13"/>
      <c r="C511" s="13"/>
      <c r="D511" s="13"/>
      <c r="E511" s="13"/>
      <c r="F511" s="13"/>
      <c r="G511" s="13"/>
      <c r="H511" s="13"/>
      <c r="I511" s="13"/>
      <c r="J511" s="13"/>
      <c r="K511" s="13"/>
      <c r="L511" s="13"/>
      <c r="M511" s="13"/>
      <c r="N511" s="13"/>
      <c r="O511" s="13"/>
      <c r="P511" s="181"/>
      <c r="Q511" s="181"/>
      <c r="R511" s="181"/>
      <c r="S511" s="188"/>
      <c r="T511" s="189"/>
      <c r="U511" s="190"/>
      <c r="V511" s="191"/>
      <c r="W511" s="192"/>
      <c r="X511" s="192"/>
      <c r="Y511" s="192"/>
      <c r="Z511" s="192"/>
      <c r="AA511" s="187"/>
      <c r="AB511" s="187"/>
    </row>
    <row r="512" spans="1:28" ht="22.5" customHeight="1">
      <c r="A512" s="13"/>
      <c r="B512" s="13"/>
      <c r="C512" s="13"/>
      <c r="D512" s="13"/>
      <c r="E512" s="13"/>
      <c r="F512" s="13"/>
      <c r="G512" s="13"/>
      <c r="H512" s="13"/>
      <c r="I512" s="13"/>
      <c r="J512" s="13"/>
      <c r="K512" s="13"/>
      <c r="L512" s="13"/>
      <c r="M512" s="13"/>
      <c r="N512" s="13"/>
      <c r="O512" s="13"/>
      <c r="P512" s="181"/>
      <c r="Q512" s="181"/>
      <c r="R512" s="181"/>
      <c r="S512" s="188"/>
      <c r="T512" s="189"/>
      <c r="U512" s="190"/>
      <c r="V512" s="191"/>
      <c r="W512" s="192"/>
      <c r="X512" s="192"/>
      <c r="Y512" s="192"/>
      <c r="Z512" s="192"/>
      <c r="AA512" s="187"/>
      <c r="AB512" s="187"/>
    </row>
    <row r="513" spans="1:28" ht="22.5" customHeight="1">
      <c r="A513" s="13"/>
      <c r="B513" s="13"/>
      <c r="C513" s="13"/>
      <c r="D513" s="13"/>
      <c r="E513" s="13"/>
      <c r="F513" s="13"/>
      <c r="G513" s="13"/>
      <c r="H513" s="13"/>
      <c r="I513" s="13"/>
      <c r="J513" s="13"/>
      <c r="K513" s="13"/>
      <c r="L513" s="13"/>
      <c r="M513" s="13"/>
      <c r="N513" s="13"/>
      <c r="O513" s="13"/>
      <c r="P513" s="181"/>
      <c r="Q513" s="181"/>
      <c r="R513" s="181"/>
      <c r="S513" s="188"/>
      <c r="T513" s="189"/>
      <c r="U513" s="190"/>
      <c r="V513" s="191"/>
      <c r="W513" s="192"/>
      <c r="X513" s="192"/>
      <c r="Y513" s="192"/>
      <c r="Z513" s="192"/>
      <c r="AA513" s="187"/>
      <c r="AB513" s="187"/>
    </row>
    <row r="514" spans="1:28" ht="22.5" customHeight="1">
      <c r="A514" s="13"/>
      <c r="B514" s="13"/>
      <c r="C514" s="13"/>
      <c r="D514" s="13"/>
      <c r="E514" s="13"/>
      <c r="F514" s="13"/>
      <c r="G514" s="13"/>
      <c r="H514" s="13"/>
      <c r="I514" s="13"/>
      <c r="J514" s="13"/>
      <c r="K514" s="13"/>
      <c r="L514" s="13"/>
      <c r="M514" s="13"/>
      <c r="N514" s="13"/>
      <c r="O514" s="13"/>
      <c r="P514" s="181"/>
      <c r="Q514" s="181"/>
      <c r="R514" s="181"/>
      <c r="S514" s="188"/>
      <c r="T514" s="189"/>
      <c r="U514" s="190"/>
      <c r="V514" s="191"/>
      <c r="W514" s="192"/>
      <c r="X514" s="192"/>
      <c r="Y514" s="192"/>
      <c r="Z514" s="192"/>
      <c r="AA514" s="187"/>
      <c r="AB514" s="187"/>
    </row>
    <row r="515" spans="1:28" ht="22.5" customHeight="1">
      <c r="A515" s="13"/>
      <c r="B515" s="13"/>
      <c r="C515" s="13"/>
      <c r="D515" s="13"/>
      <c r="E515" s="13"/>
      <c r="F515" s="13"/>
      <c r="G515" s="13"/>
      <c r="H515" s="13"/>
      <c r="I515" s="13"/>
      <c r="J515" s="13"/>
      <c r="K515" s="13"/>
      <c r="L515" s="13"/>
      <c r="M515" s="13"/>
      <c r="N515" s="13"/>
      <c r="O515" s="13"/>
      <c r="P515" s="181"/>
      <c r="Q515" s="181"/>
      <c r="R515" s="181"/>
      <c r="S515" s="188"/>
      <c r="T515" s="189"/>
      <c r="U515" s="190"/>
      <c r="V515" s="191"/>
      <c r="W515" s="192"/>
      <c r="X515" s="192"/>
      <c r="Y515" s="192"/>
      <c r="Z515" s="192"/>
      <c r="AA515" s="187"/>
      <c r="AB515" s="187"/>
    </row>
    <row r="516" spans="1:28" ht="22.5" customHeight="1">
      <c r="A516" s="13"/>
      <c r="B516" s="13"/>
      <c r="C516" s="13"/>
      <c r="D516" s="13"/>
      <c r="E516" s="13"/>
      <c r="F516" s="13"/>
      <c r="G516" s="13"/>
      <c r="H516" s="13"/>
      <c r="I516" s="13"/>
      <c r="J516" s="13"/>
      <c r="K516" s="13"/>
      <c r="L516" s="13"/>
      <c r="M516" s="13"/>
      <c r="N516" s="13"/>
      <c r="O516" s="13"/>
      <c r="P516" s="181"/>
      <c r="Q516" s="181"/>
      <c r="R516" s="181"/>
      <c r="S516" s="188"/>
      <c r="T516" s="189"/>
      <c r="U516" s="190"/>
      <c r="V516" s="191"/>
      <c r="W516" s="192"/>
      <c r="X516" s="192"/>
      <c r="Y516" s="192"/>
      <c r="Z516" s="192"/>
      <c r="AA516" s="187"/>
      <c r="AB516" s="187"/>
    </row>
    <row r="517" spans="1:28" ht="22.5" customHeight="1">
      <c r="A517" s="13"/>
      <c r="B517" s="13"/>
      <c r="C517" s="13"/>
      <c r="D517" s="13"/>
      <c r="E517" s="13"/>
      <c r="F517" s="13"/>
      <c r="G517" s="13"/>
      <c r="H517" s="13"/>
      <c r="I517" s="13"/>
      <c r="J517" s="13"/>
      <c r="K517" s="13"/>
      <c r="L517" s="13"/>
      <c r="M517" s="13"/>
      <c r="N517" s="13"/>
      <c r="O517" s="13"/>
      <c r="P517" s="181"/>
      <c r="Q517" s="181"/>
      <c r="R517" s="181"/>
      <c r="S517" s="188"/>
      <c r="T517" s="189"/>
      <c r="U517" s="190"/>
      <c r="V517" s="191"/>
      <c r="W517" s="192"/>
      <c r="X517" s="192"/>
      <c r="Y517" s="192"/>
      <c r="Z517" s="192"/>
      <c r="AA517" s="187"/>
      <c r="AB517" s="187"/>
    </row>
    <row r="518" spans="1:28" ht="22.5" customHeight="1">
      <c r="A518" s="13"/>
      <c r="B518" s="13"/>
      <c r="C518" s="13"/>
      <c r="D518" s="13"/>
      <c r="E518" s="13"/>
      <c r="F518" s="13"/>
      <c r="G518" s="13"/>
      <c r="H518" s="13"/>
      <c r="I518" s="13"/>
      <c r="J518" s="13"/>
      <c r="K518" s="13"/>
      <c r="L518" s="13"/>
      <c r="M518" s="13"/>
      <c r="N518" s="13"/>
      <c r="O518" s="13"/>
      <c r="P518" s="181"/>
      <c r="Q518" s="181"/>
      <c r="R518" s="181"/>
      <c r="S518" s="188"/>
      <c r="T518" s="189"/>
      <c r="U518" s="190"/>
      <c r="V518" s="191"/>
      <c r="W518" s="192"/>
      <c r="X518" s="192"/>
      <c r="Y518" s="192"/>
      <c r="Z518" s="192"/>
      <c r="AA518" s="187"/>
      <c r="AB518" s="187"/>
    </row>
    <row r="519" spans="1:28" ht="22.5" customHeight="1">
      <c r="A519" s="13"/>
      <c r="B519" s="13"/>
      <c r="C519" s="13"/>
      <c r="D519" s="13"/>
      <c r="E519" s="13"/>
      <c r="F519" s="13"/>
      <c r="G519" s="13"/>
      <c r="H519" s="13"/>
      <c r="I519" s="13"/>
      <c r="J519" s="13"/>
      <c r="K519" s="13"/>
      <c r="L519" s="13"/>
      <c r="M519" s="13"/>
      <c r="N519" s="13"/>
      <c r="O519" s="13"/>
      <c r="P519" s="181"/>
      <c r="Q519" s="181"/>
      <c r="R519" s="181"/>
      <c r="S519" s="188"/>
      <c r="T519" s="189"/>
      <c r="U519" s="190"/>
      <c r="V519" s="191"/>
      <c r="W519" s="192"/>
      <c r="X519" s="192"/>
      <c r="Y519" s="192"/>
      <c r="Z519" s="192"/>
      <c r="AA519" s="187"/>
      <c r="AB519" s="187"/>
    </row>
    <row r="520" spans="1:28" ht="22.5" customHeight="1">
      <c r="A520" s="13"/>
      <c r="B520" s="13"/>
      <c r="C520" s="13"/>
      <c r="D520" s="13"/>
      <c r="E520" s="13"/>
      <c r="F520" s="13"/>
      <c r="G520" s="13"/>
      <c r="H520" s="13"/>
      <c r="I520" s="13"/>
      <c r="J520" s="13"/>
      <c r="K520" s="13"/>
      <c r="L520" s="13"/>
      <c r="M520" s="13"/>
      <c r="N520" s="13"/>
      <c r="O520" s="13"/>
      <c r="P520" s="181"/>
      <c r="Q520" s="181"/>
      <c r="R520" s="181"/>
      <c r="S520" s="188"/>
      <c r="T520" s="189"/>
      <c r="U520" s="190"/>
      <c r="V520" s="191"/>
      <c r="W520" s="192"/>
      <c r="X520" s="192"/>
      <c r="Y520" s="192"/>
      <c r="Z520" s="192"/>
      <c r="AA520" s="187"/>
      <c r="AB520" s="187"/>
    </row>
    <row r="521" spans="1:28" ht="22.5" customHeight="1">
      <c r="A521" s="13"/>
      <c r="B521" s="13"/>
      <c r="C521" s="13"/>
      <c r="D521" s="13"/>
      <c r="E521" s="13"/>
      <c r="F521" s="13"/>
      <c r="G521" s="13"/>
      <c r="H521" s="13"/>
      <c r="I521" s="13"/>
      <c r="J521" s="13"/>
      <c r="K521" s="13"/>
      <c r="L521" s="13"/>
      <c r="M521" s="13"/>
      <c r="N521" s="13"/>
      <c r="O521" s="13"/>
      <c r="P521" s="181"/>
      <c r="Q521" s="181"/>
      <c r="R521" s="181"/>
      <c r="S521" s="188"/>
      <c r="T521" s="189"/>
      <c r="U521" s="190"/>
      <c r="V521" s="191"/>
      <c r="W521" s="192"/>
      <c r="X521" s="192"/>
      <c r="Y521" s="192"/>
      <c r="Z521" s="192"/>
      <c r="AA521" s="187"/>
      <c r="AB521" s="187"/>
    </row>
    <row r="522" spans="1:28" ht="22.5" customHeight="1">
      <c r="A522" s="13"/>
      <c r="B522" s="13"/>
      <c r="C522" s="13"/>
      <c r="D522" s="13"/>
      <c r="E522" s="13"/>
      <c r="F522" s="13"/>
      <c r="G522" s="13"/>
      <c r="H522" s="13"/>
      <c r="I522" s="13"/>
      <c r="J522" s="13"/>
      <c r="K522" s="13"/>
      <c r="L522" s="13"/>
      <c r="M522" s="13"/>
      <c r="N522" s="13"/>
      <c r="O522" s="13"/>
      <c r="P522" s="181"/>
      <c r="Q522" s="181"/>
      <c r="R522" s="181"/>
      <c r="S522" s="188"/>
      <c r="T522" s="189"/>
      <c r="U522" s="190"/>
      <c r="V522" s="191"/>
      <c r="W522" s="192"/>
      <c r="X522" s="192"/>
      <c r="Y522" s="192"/>
      <c r="Z522" s="192"/>
      <c r="AA522" s="187"/>
      <c r="AB522" s="187"/>
    </row>
    <row r="523" spans="1:28" ht="22.5" customHeight="1">
      <c r="A523" s="13"/>
      <c r="B523" s="13"/>
      <c r="C523" s="13"/>
      <c r="D523" s="13"/>
      <c r="E523" s="13"/>
      <c r="F523" s="13"/>
      <c r="G523" s="13"/>
      <c r="H523" s="13"/>
      <c r="I523" s="13"/>
      <c r="J523" s="13"/>
      <c r="K523" s="13"/>
      <c r="L523" s="13"/>
      <c r="M523" s="13"/>
      <c r="N523" s="13"/>
      <c r="O523" s="13"/>
      <c r="P523" s="181"/>
      <c r="Q523" s="181"/>
      <c r="R523" s="181"/>
      <c r="S523" s="188"/>
      <c r="T523" s="189"/>
      <c r="U523" s="190"/>
      <c r="V523" s="191"/>
      <c r="W523" s="192"/>
      <c r="X523" s="192"/>
      <c r="Y523" s="192"/>
      <c r="Z523" s="192"/>
      <c r="AA523" s="187"/>
      <c r="AB523" s="187"/>
    </row>
    <row r="524" spans="1:28" ht="22.5" customHeight="1">
      <c r="A524" s="13"/>
      <c r="B524" s="13"/>
      <c r="C524" s="13"/>
      <c r="D524" s="13"/>
      <c r="E524" s="13"/>
      <c r="F524" s="13"/>
      <c r="G524" s="13"/>
      <c r="H524" s="13"/>
      <c r="I524" s="13"/>
      <c r="J524" s="13"/>
      <c r="K524" s="13"/>
      <c r="L524" s="13"/>
      <c r="M524" s="13"/>
      <c r="N524" s="13"/>
      <c r="O524" s="13"/>
      <c r="P524" s="181"/>
      <c r="Q524" s="181"/>
      <c r="R524" s="181"/>
      <c r="S524" s="188"/>
      <c r="T524" s="189"/>
      <c r="U524" s="190"/>
      <c r="V524" s="191"/>
      <c r="W524" s="192"/>
      <c r="X524" s="192"/>
      <c r="Y524" s="192"/>
      <c r="Z524" s="192"/>
      <c r="AA524" s="187"/>
      <c r="AB524" s="187"/>
    </row>
    <row r="525" spans="1:28" ht="22.5" customHeight="1">
      <c r="A525" s="13"/>
      <c r="B525" s="13"/>
      <c r="C525" s="13"/>
      <c r="D525" s="13"/>
      <c r="E525" s="13"/>
      <c r="F525" s="13"/>
      <c r="G525" s="13"/>
      <c r="H525" s="13"/>
      <c r="I525" s="13"/>
      <c r="J525" s="13"/>
      <c r="K525" s="13"/>
      <c r="L525" s="13"/>
      <c r="M525" s="13"/>
      <c r="N525" s="13"/>
      <c r="O525" s="13"/>
      <c r="P525" s="181"/>
      <c r="Q525" s="181"/>
      <c r="R525" s="181"/>
      <c r="S525" s="188"/>
      <c r="T525" s="189"/>
      <c r="U525" s="190"/>
      <c r="V525" s="191"/>
      <c r="W525" s="192"/>
      <c r="X525" s="192"/>
      <c r="Y525" s="192"/>
      <c r="Z525" s="192"/>
      <c r="AA525" s="187"/>
      <c r="AB525" s="187"/>
    </row>
    <row r="526" spans="1:28" ht="22.5" customHeight="1">
      <c r="A526" s="13"/>
      <c r="B526" s="13"/>
      <c r="C526" s="13"/>
      <c r="D526" s="13"/>
      <c r="E526" s="13"/>
      <c r="F526" s="13"/>
      <c r="G526" s="13"/>
      <c r="H526" s="13"/>
      <c r="I526" s="13"/>
      <c r="J526" s="13"/>
      <c r="K526" s="13"/>
      <c r="L526" s="13"/>
      <c r="M526" s="13"/>
      <c r="N526" s="13"/>
      <c r="O526" s="13"/>
      <c r="P526" s="181"/>
      <c r="Q526" s="181"/>
      <c r="R526" s="181"/>
      <c r="S526" s="188"/>
      <c r="T526" s="189"/>
      <c r="U526" s="190"/>
      <c r="V526" s="191"/>
      <c r="W526" s="192"/>
      <c r="X526" s="192"/>
      <c r="Y526" s="192"/>
      <c r="Z526" s="192"/>
      <c r="AA526" s="187"/>
      <c r="AB526" s="187"/>
    </row>
    <row r="527" spans="1:28" ht="22.5" customHeight="1">
      <c r="A527" s="13"/>
      <c r="B527" s="13"/>
      <c r="C527" s="13"/>
      <c r="D527" s="13"/>
      <c r="E527" s="13"/>
      <c r="F527" s="13"/>
      <c r="G527" s="13"/>
      <c r="H527" s="13"/>
      <c r="I527" s="13"/>
      <c r="J527" s="13"/>
      <c r="K527" s="13"/>
      <c r="L527" s="13"/>
      <c r="M527" s="13"/>
      <c r="N527" s="13"/>
      <c r="O527" s="13"/>
      <c r="P527" s="181"/>
      <c r="Q527" s="181"/>
      <c r="R527" s="181"/>
      <c r="S527" s="188"/>
      <c r="T527" s="189"/>
      <c r="U527" s="190"/>
      <c r="V527" s="191"/>
      <c r="W527" s="192"/>
      <c r="X527" s="192"/>
      <c r="Y527" s="192"/>
      <c r="Z527" s="192"/>
      <c r="AA527" s="187"/>
      <c r="AB527" s="187"/>
    </row>
    <row r="528" spans="1:28" ht="22.5" customHeight="1">
      <c r="A528" s="13"/>
      <c r="B528" s="13"/>
      <c r="C528" s="13"/>
      <c r="D528" s="13"/>
      <c r="E528" s="13"/>
      <c r="F528" s="13"/>
      <c r="G528" s="13"/>
      <c r="H528" s="13"/>
      <c r="I528" s="13"/>
      <c r="J528" s="13"/>
      <c r="K528" s="13"/>
      <c r="L528" s="13"/>
      <c r="M528" s="13"/>
      <c r="N528" s="13"/>
      <c r="O528" s="13"/>
      <c r="P528" s="181"/>
      <c r="Q528" s="181"/>
      <c r="R528" s="181"/>
      <c r="S528" s="188"/>
      <c r="T528" s="189"/>
      <c r="U528" s="190"/>
      <c r="V528" s="191"/>
      <c r="W528" s="192"/>
      <c r="X528" s="192"/>
      <c r="Y528" s="192"/>
      <c r="Z528" s="192"/>
      <c r="AA528" s="187"/>
      <c r="AB528" s="187"/>
    </row>
    <row r="529" spans="1:28" ht="22.5" customHeight="1">
      <c r="A529" s="13"/>
      <c r="B529" s="13"/>
      <c r="C529" s="13"/>
      <c r="D529" s="13"/>
      <c r="E529" s="13"/>
      <c r="F529" s="13"/>
      <c r="G529" s="13"/>
      <c r="H529" s="13"/>
      <c r="I529" s="13"/>
      <c r="J529" s="13"/>
      <c r="K529" s="13"/>
      <c r="L529" s="13"/>
      <c r="M529" s="13"/>
      <c r="N529" s="13"/>
      <c r="O529" s="13"/>
      <c r="P529" s="181"/>
      <c r="Q529" s="181"/>
      <c r="R529" s="181"/>
      <c r="S529" s="188"/>
      <c r="T529" s="189"/>
      <c r="U529" s="190"/>
      <c r="V529" s="191"/>
      <c r="W529" s="192"/>
      <c r="X529" s="192"/>
      <c r="Y529" s="192"/>
      <c r="Z529" s="192"/>
      <c r="AA529" s="187"/>
      <c r="AB529" s="187"/>
    </row>
    <row r="530" spans="1:28" ht="22.5" customHeight="1">
      <c r="A530" s="13"/>
      <c r="B530" s="13"/>
      <c r="C530" s="13"/>
      <c r="D530" s="13"/>
      <c r="E530" s="13"/>
      <c r="F530" s="13"/>
      <c r="G530" s="13"/>
      <c r="H530" s="13"/>
      <c r="I530" s="13"/>
      <c r="J530" s="13"/>
      <c r="K530" s="13"/>
      <c r="L530" s="13"/>
      <c r="M530" s="13"/>
      <c r="N530" s="13"/>
      <c r="O530" s="13"/>
      <c r="P530" s="181"/>
      <c r="Q530" s="181"/>
      <c r="R530" s="181"/>
      <c r="S530" s="188"/>
      <c r="T530" s="189"/>
      <c r="U530" s="190"/>
      <c r="V530" s="191"/>
      <c r="W530" s="192"/>
      <c r="X530" s="192"/>
      <c r="Y530" s="192"/>
      <c r="Z530" s="192"/>
      <c r="AA530" s="187"/>
      <c r="AB530" s="187"/>
    </row>
    <row r="531" spans="1:28" ht="22.5" customHeight="1">
      <c r="A531" s="13"/>
      <c r="B531" s="13"/>
      <c r="C531" s="13"/>
      <c r="D531" s="13"/>
      <c r="E531" s="13"/>
      <c r="F531" s="13"/>
      <c r="G531" s="13"/>
      <c r="H531" s="13"/>
      <c r="I531" s="13"/>
      <c r="J531" s="13"/>
      <c r="K531" s="13"/>
      <c r="L531" s="13"/>
      <c r="M531" s="13"/>
      <c r="N531" s="13"/>
      <c r="O531" s="13"/>
      <c r="P531" s="181"/>
      <c r="Q531" s="181"/>
      <c r="R531" s="181"/>
      <c r="S531" s="188"/>
      <c r="T531" s="189"/>
      <c r="U531" s="190"/>
      <c r="V531" s="191"/>
      <c r="W531" s="192"/>
      <c r="X531" s="192"/>
      <c r="Y531" s="192"/>
      <c r="Z531" s="192"/>
      <c r="AA531" s="187"/>
      <c r="AB531" s="187"/>
    </row>
    <row r="532" spans="1:28" ht="22.5" customHeight="1">
      <c r="A532" s="13"/>
      <c r="B532" s="13"/>
      <c r="C532" s="13"/>
      <c r="D532" s="13"/>
      <c r="E532" s="13"/>
      <c r="F532" s="13"/>
      <c r="G532" s="13"/>
      <c r="H532" s="13"/>
      <c r="I532" s="13"/>
      <c r="J532" s="13"/>
      <c r="K532" s="13"/>
      <c r="L532" s="13"/>
      <c r="M532" s="13"/>
      <c r="N532" s="13"/>
      <c r="O532" s="13"/>
      <c r="P532" s="181"/>
      <c r="Q532" s="181"/>
      <c r="R532" s="181"/>
      <c r="S532" s="188"/>
      <c r="T532" s="189"/>
      <c r="U532" s="190"/>
      <c r="V532" s="191"/>
      <c r="W532" s="192"/>
      <c r="X532" s="192"/>
      <c r="Y532" s="192"/>
      <c r="Z532" s="192"/>
      <c r="AA532" s="187"/>
      <c r="AB532" s="187"/>
    </row>
    <row r="533" spans="1:28" ht="22.5" customHeight="1">
      <c r="A533" s="13"/>
      <c r="B533" s="13"/>
      <c r="C533" s="13"/>
      <c r="D533" s="13"/>
      <c r="E533" s="13"/>
      <c r="F533" s="13"/>
      <c r="G533" s="13"/>
      <c r="H533" s="13"/>
      <c r="I533" s="13"/>
      <c r="J533" s="13"/>
      <c r="K533" s="13"/>
      <c r="L533" s="13"/>
      <c r="M533" s="13"/>
      <c r="N533" s="13"/>
      <c r="O533" s="13"/>
      <c r="P533" s="181"/>
      <c r="Q533" s="181"/>
      <c r="R533" s="181"/>
      <c r="S533" s="188"/>
      <c r="T533" s="189"/>
      <c r="U533" s="190"/>
      <c r="V533" s="191"/>
      <c r="W533" s="192"/>
      <c r="X533" s="192"/>
      <c r="Y533" s="192"/>
      <c r="Z533" s="192"/>
      <c r="AA533" s="187"/>
      <c r="AB533" s="187"/>
    </row>
    <row r="534" spans="1:28" ht="22.5" customHeight="1">
      <c r="A534" s="13"/>
      <c r="B534" s="13"/>
      <c r="C534" s="13"/>
      <c r="D534" s="13"/>
      <c r="E534" s="13"/>
      <c r="F534" s="13"/>
      <c r="G534" s="13"/>
      <c r="H534" s="13"/>
      <c r="I534" s="13"/>
      <c r="J534" s="13"/>
      <c r="K534" s="13"/>
      <c r="L534" s="13"/>
      <c r="M534" s="13"/>
      <c r="N534" s="13"/>
      <c r="O534" s="13"/>
      <c r="P534" s="181"/>
      <c r="Q534" s="181"/>
      <c r="R534" s="181"/>
      <c r="S534" s="188"/>
      <c r="T534" s="189"/>
      <c r="U534" s="190"/>
      <c r="V534" s="191"/>
      <c r="W534" s="192"/>
      <c r="X534" s="192"/>
      <c r="Y534" s="192"/>
      <c r="Z534" s="192"/>
      <c r="AA534" s="187"/>
      <c r="AB534" s="187"/>
    </row>
    <row r="535" spans="1:28" ht="22.5" customHeight="1">
      <c r="A535" s="13"/>
      <c r="B535" s="13"/>
      <c r="C535" s="13"/>
      <c r="D535" s="13"/>
      <c r="E535" s="13"/>
      <c r="F535" s="13"/>
      <c r="G535" s="13"/>
      <c r="H535" s="13"/>
      <c r="I535" s="13"/>
      <c r="J535" s="13"/>
      <c r="K535" s="13"/>
      <c r="L535" s="13"/>
      <c r="M535" s="13"/>
      <c r="N535" s="13"/>
      <c r="O535" s="13"/>
      <c r="P535" s="181"/>
      <c r="Q535" s="181"/>
      <c r="R535" s="181"/>
      <c r="S535" s="188"/>
      <c r="T535" s="189"/>
      <c r="U535" s="190"/>
      <c r="V535" s="191"/>
      <c r="W535" s="192"/>
      <c r="X535" s="192"/>
      <c r="Y535" s="192"/>
      <c r="Z535" s="192"/>
      <c r="AA535" s="187"/>
      <c r="AB535" s="187"/>
    </row>
    <row r="536" spans="1:28" ht="22.5" customHeight="1">
      <c r="A536" s="13"/>
      <c r="B536" s="13"/>
      <c r="C536" s="13"/>
      <c r="D536" s="13"/>
      <c r="E536" s="13"/>
      <c r="F536" s="13"/>
      <c r="G536" s="13"/>
      <c r="H536" s="13"/>
      <c r="I536" s="13"/>
      <c r="J536" s="13"/>
      <c r="K536" s="13"/>
      <c r="L536" s="13"/>
      <c r="M536" s="13"/>
      <c r="N536" s="13"/>
      <c r="O536" s="13"/>
      <c r="P536" s="181"/>
      <c r="Q536" s="181"/>
      <c r="R536" s="181"/>
      <c r="S536" s="188"/>
      <c r="T536" s="189"/>
      <c r="U536" s="190"/>
      <c r="V536" s="191"/>
      <c r="W536" s="192"/>
      <c r="X536" s="192"/>
      <c r="Y536" s="192"/>
      <c r="Z536" s="192"/>
      <c r="AA536" s="187"/>
      <c r="AB536" s="187"/>
    </row>
    <row r="537" spans="1:28" ht="22.5" customHeight="1">
      <c r="A537" s="13"/>
      <c r="B537" s="13"/>
      <c r="C537" s="13"/>
      <c r="D537" s="13"/>
      <c r="E537" s="13"/>
      <c r="F537" s="13"/>
      <c r="G537" s="13"/>
      <c r="H537" s="13"/>
      <c r="I537" s="13"/>
      <c r="J537" s="13"/>
      <c r="K537" s="13"/>
      <c r="L537" s="13"/>
      <c r="M537" s="13"/>
      <c r="N537" s="13"/>
      <c r="O537" s="13"/>
      <c r="P537" s="181"/>
      <c r="Q537" s="181"/>
      <c r="R537" s="181"/>
      <c r="S537" s="188"/>
      <c r="T537" s="189"/>
      <c r="U537" s="190"/>
      <c r="V537" s="191"/>
      <c r="W537" s="192"/>
      <c r="X537" s="192"/>
      <c r="Y537" s="192"/>
      <c r="Z537" s="192"/>
      <c r="AA537" s="187"/>
      <c r="AB537" s="187"/>
    </row>
    <row r="538" spans="1:28" ht="22.5" customHeight="1">
      <c r="A538" s="13"/>
      <c r="B538" s="13"/>
      <c r="C538" s="13"/>
      <c r="D538" s="13"/>
      <c r="E538" s="13"/>
      <c r="F538" s="13"/>
      <c r="G538" s="13"/>
      <c r="H538" s="13"/>
      <c r="I538" s="13"/>
      <c r="J538" s="13"/>
      <c r="K538" s="13"/>
      <c r="L538" s="13"/>
      <c r="M538" s="13"/>
      <c r="N538" s="13"/>
      <c r="O538" s="13"/>
      <c r="P538" s="181"/>
      <c r="Q538" s="181"/>
      <c r="R538" s="181"/>
      <c r="S538" s="188"/>
      <c r="T538" s="189"/>
      <c r="U538" s="190"/>
      <c r="V538" s="191"/>
      <c r="W538" s="192"/>
      <c r="X538" s="192"/>
      <c r="Y538" s="192"/>
      <c r="Z538" s="192"/>
      <c r="AA538" s="187"/>
      <c r="AB538" s="187"/>
    </row>
    <row r="539" spans="1:28" ht="22.5" customHeight="1">
      <c r="A539" s="13"/>
      <c r="B539" s="13"/>
      <c r="C539" s="13"/>
      <c r="D539" s="13"/>
      <c r="E539" s="13"/>
      <c r="F539" s="13"/>
      <c r="G539" s="13"/>
      <c r="H539" s="13"/>
      <c r="I539" s="13"/>
      <c r="J539" s="13"/>
      <c r="K539" s="13"/>
      <c r="L539" s="13"/>
      <c r="M539" s="13"/>
      <c r="N539" s="13"/>
      <c r="O539" s="13"/>
      <c r="P539" s="181"/>
      <c r="Q539" s="181"/>
      <c r="R539" s="181"/>
      <c r="S539" s="188"/>
      <c r="T539" s="189"/>
      <c r="U539" s="190"/>
      <c r="V539" s="191"/>
      <c r="W539" s="192"/>
      <c r="X539" s="192"/>
      <c r="Y539" s="192"/>
      <c r="Z539" s="192"/>
      <c r="AA539" s="187"/>
      <c r="AB539" s="187"/>
    </row>
    <row r="540" spans="1:28" ht="22.5" customHeight="1">
      <c r="A540" s="13"/>
      <c r="B540" s="13"/>
      <c r="C540" s="13"/>
      <c r="D540" s="13"/>
      <c r="E540" s="13"/>
      <c r="F540" s="13"/>
      <c r="G540" s="13"/>
      <c r="H540" s="13"/>
      <c r="I540" s="13"/>
      <c r="J540" s="13"/>
      <c r="K540" s="13"/>
      <c r="L540" s="13"/>
      <c r="M540" s="13"/>
      <c r="N540" s="13"/>
      <c r="O540" s="13"/>
      <c r="P540" s="181"/>
      <c r="Q540" s="181"/>
      <c r="R540" s="181"/>
      <c r="S540" s="188"/>
      <c r="T540" s="189"/>
      <c r="U540" s="190"/>
      <c r="V540" s="191"/>
      <c r="W540" s="192"/>
      <c r="X540" s="192"/>
      <c r="Y540" s="192"/>
      <c r="Z540" s="192"/>
      <c r="AA540" s="187"/>
      <c r="AB540" s="187"/>
    </row>
    <row r="541" spans="1:28" ht="22.5" customHeight="1">
      <c r="A541" s="13"/>
      <c r="B541" s="13"/>
      <c r="C541" s="13"/>
      <c r="D541" s="13"/>
      <c r="E541" s="13"/>
      <c r="F541" s="13"/>
      <c r="G541" s="13"/>
      <c r="H541" s="13"/>
      <c r="I541" s="13"/>
      <c r="J541" s="13"/>
      <c r="K541" s="13"/>
      <c r="L541" s="13"/>
      <c r="M541" s="13"/>
      <c r="N541" s="13"/>
      <c r="O541" s="13"/>
      <c r="P541" s="181"/>
      <c r="Q541" s="181"/>
      <c r="R541" s="181"/>
      <c r="S541" s="188"/>
      <c r="T541" s="189"/>
      <c r="U541" s="190"/>
      <c r="V541" s="191"/>
      <c r="W541" s="192"/>
      <c r="X541" s="192"/>
      <c r="Y541" s="192"/>
      <c r="Z541" s="192"/>
      <c r="AA541" s="187"/>
      <c r="AB541" s="187"/>
    </row>
    <row r="542" spans="1:28" ht="22.5" customHeight="1">
      <c r="A542" s="13"/>
      <c r="B542" s="13"/>
      <c r="C542" s="13"/>
      <c r="D542" s="13"/>
      <c r="E542" s="13"/>
      <c r="F542" s="13"/>
      <c r="G542" s="13"/>
      <c r="H542" s="13"/>
      <c r="I542" s="13"/>
      <c r="J542" s="13"/>
      <c r="K542" s="13"/>
      <c r="L542" s="13"/>
      <c r="M542" s="13"/>
      <c r="N542" s="13"/>
      <c r="O542" s="13"/>
      <c r="P542" s="181"/>
      <c r="Q542" s="181"/>
      <c r="R542" s="181"/>
      <c r="S542" s="188"/>
      <c r="T542" s="189"/>
      <c r="U542" s="190"/>
      <c r="V542" s="191"/>
      <c r="W542" s="192"/>
      <c r="X542" s="192"/>
      <c r="Y542" s="192"/>
      <c r="Z542" s="192"/>
      <c r="AA542" s="187"/>
      <c r="AB542" s="187"/>
    </row>
    <row r="543" spans="1:28" ht="22.5" customHeight="1">
      <c r="A543" s="13"/>
      <c r="B543" s="13"/>
      <c r="C543" s="13"/>
      <c r="D543" s="13"/>
      <c r="E543" s="13"/>
      <c r="F543" s="13"/>
      <c r="G543" s="13"/>
      <c r="H543" s="13"/>
      <c r="I543" s="13"/>
      <c r="J543" s="13"/>
      <c r="K543" s="13"/>
      <c r="L543" s="13"/>
      <c r="M543" s="13"/>
      <c r="N543" s="13"/>
      <c r="O543" s="13"/>
      <c r="P543" s="181"/>
      <c r="Q543" s="181"/>
      <c r="R543" s="181"/>
      <c r="S543" s="188"/>
      <c r="T543" s="189"/>
      <c r="U543" s="190"/>
      <c r="V543" s="191"/>
      <c r="W543" s="192"/>
      <c r="X543" s="192"/>
      <c r="Y543" s="192"/>
      <c r="Z543" s="192"/>
      <c r="AA543" s="187"/>
      <c r="AB543" s="187"/>
    </row>
    <row r="544" spans="1:28" ht="22.5" customHeight="1">
      <c r="A544" s="13"/>
      <c r="B544" s="13"/>
      <c r="C544" s="13"/>
      <c r="D544" s="13"/>
      <c r="E544" s="13"/>
      <c r="F544" s="13"/>
      <c r="G544" s="13"/>
      <c r="H544" s="13"/>
      <c r="I544" s="13"/>
      <c r="J544" s="13"/>
      <c r="K544" s="13"/>
      <c r="L544" s="13"/>
      <c r="M544" s="13"/>
      <c r="N544" s="13"/>
      <c r="O544" s="13"/>
      <c r="P544" s="181"/>
      <c r="Q544" s="181"/>
      <c r="R544" s="181"/>
      <c r="S544" s="188"/>
      <c r="T544" s="189"/>
      <c r="U544" s="190"/>
      <c r="V544" s="191"/>
      <c r="W544" s="192"/>
      <c r="X544" s="192"/>
      <c r="Y544" s="192"/>
      <c r="Z544" s="192"/>
      <c r="AA544" s="187"/>
      <c r="AB544" s="187"/>
    </row>
    <row r="545" spans="1:28" ht="22.5" customHeight="1">
      <c r="A545" s="13"/>
      <c r="B545" s="13"/>
      <c r="C545" s="13"/>
      <c r="D545" s="13"/>
      <c r="E545" s="13"/>
      <c r="F545" s="13"/>
      <c r="G545" s="13"/>
      <c r="H545" s="13"/>
      <c r="I545" s="13"/>
      <c r="J545" s="13"/>
      <c r="K545" s="13"/>
      <c r="L545" s="13"/>
      <c r="M545" s="13"/>
      <c r="N545" s="13"/>
      <c r="O545" s="13"/>
      <c r="P545" s="181"/>
      <c r="Q545" s="181"/>
      <c r="R545" s="181"/>
      <c r="S545" s="188"/>
      <c r="T545" s="189"/>
      <c r="U545" s="190"/>
      <c r="V545" s="191"/>
      <c r="W545" s="192"/>
      <c r="X545" s="192"/>
      <c r="Y545" s="192"/>
      <c r="Z545" s="192"/>
      <c r="AA545" s="187"/>
      <c r="AB545" s="187"/>
    </row>
    <row r="546" spans="1:28" ht="22.5" customHeight="1">
      <c r="A546" s="13"/>
      <c r="B546" s="13"/>
      <c r="C546" s="13"/>
      <c r="D546" s="13"/>
      <c r="E546" s="13"/>
      <c r="F546" s="13"/>
      <c r="G546" s="13"/>
      <c r="H546" s="13"/>
      <c r="I546" s="13"/>
      <c r="J546" s="13"/>
      <c r="K546" s="13"/>
      <c r="L546" s="13"/>
      <c r="M546" s="13"/>
      <c r="N546" s="13"/>
      <c r="O546" s="13"/>
      <c r="P546" s="181"/>
      <c r="Q546" s="181"/>
      <c r="R546" s="181"/>
      <c r="S546" s="188"/>
      <c r="T546" s="189"/>
      <c r="U546" s="190"/>
      <c r="V546" s="191"/>
      <c r="W546" s="192"/>
      <c r="X546" s="192"/>
      <c r="Y546" s="192"/>
      <c r="Z546" s="192"/>
      <c r="AA546" s="187"/>
      <c r="AB546" s="187"/>
    </row>
    <row r="547" spans="1:28" ht="22.5" customHeight="1">
      <c r="A547" s="13"/>
      <c r="B547" s="13"/>
      <c r="C547" s="13"/>
      <c r="D547" s="13"/>
      <c r="E547" s="13"/>
      <c r="F547" s="13"/>
      <c r="G547" s="13"/>
      <c r="H547" s="13"/>
      <c r="I547" s="13"/>
      <c r="J547" s="13"/>
      <c r="K547" s="13"/>
      <c r="L547" s="13"/>
      <c r="M547" s="13"/>
      <c r="N547" s="13"/>
      <c r="O547" s="13"/>
      <c r="P547" s="181"/>
      <c r="Q547" s="181"/>
      <c r="R547" s="181"/>
      <c r="S547" s="188"/>
      <c r="T547" s="189"/>
      <c r="U547" s="190"/>
      <c r="V547" s="191"/>
      <c r="W547" s="192"/>
      <c r="X547" s="192"/>
      <c r="Y547" s="192"/>
      <c r="Z547" s="192"/>
      <c r="AA547" s="187"/>
      <c r="AB547" s="187"/>
    </row>
    <row r="548" spans="1:28" ht="22.5" customHeight="1">
      <c r="A548" s="13"/>
      <c r="B548" s="13"/>
      <c r="C548" s="13"/>
      <c r="D548" s="13"/>
      <c r="E548" s="13"/>
      <c r="F548" s="13"/>
      <c r="G548" s="13"/>
      <c r="H548" s="13"/>
      <c r="I548" s="13"/>
      <c r="J548" s="13"/>
      <c r="K548" s="13"/>
      <c r="L548" s="13"/>
      <c r="M548" s="13"/>
      <c r="N548" s="13"/>
      <c r="O548" s="13"/>
      <c r="P548" s="181"/>
      <c r="Q548" s="181"/>
      <c r="R548" s="181"/>
      <c r="S548" s="188"/>
      <c r="T548" s="189"/>
      <c r="U548" s="190"/>
      <c r="V548" s="191"/>
      <c r="W548" s="192"/>
      <c r="X548" s="192"/>
      <c r="Y548" s="192"/>
      <c r="Z548" s="192"/>
      <c r="AA548" s="187"/>
      <c r="AB548" s="187"/>
    </row>
    <row r="549" spans="1:28" ht="22.5" customHeight="1">
      <c r="A549" s="13"/>
      <c r="B549" s="13"/>
      <c r="C549" s="13"/>
      <c r="D549" s="13"/>
      <c r="E549" s="13"/>
      <c r="F549" s="13"/>
      <c r="G549" s="13"/>
      <c r="H549" s="13"/>
      <c r="I549" s="13"/>
      <c r="J549" s="13"/>
      <c r="K549" s="13"/>
      <c r="L549" s="13"/>
      <c r="M549" s="13"/>
      <c r="N549" s="13"/>
      <c r="O549" s="13"/>
      <c r="P549" s="181"/>
      <c r="Q549" s="181"/>
      <c r="R549" s="181"/>
      <c r="S549" s="188"/>
      <c r="T549" s="189"/>
      <c r="U549" s="190"/>
      <c r="V549" s="191"/>
      <c r="W549" s="192"/>
      <c r="X549" s="192"/>
      <c r="Y549" s="192"/>
      <c r="Z549" s="192"/>
      <c r="AA549" s="187"/>
      <c r="AB549" s="187"/>
    </row>
    <row r="550" spans="1:28" ht="22.5" customHeight="1">
      <c r="A550" s="13"/>
      <c r="B550" s="13"/>
      <c r="C550" s="13"/>
      <c r="D550" s="13"/>
      <c r="E550" s="13"/>
      <c r="F550" s="13"/>
      <c r="G550" s="13"/>
      <c r="H550" s="13"/>
      <c r="I550" s="13"/>
      <c r="J550" s="13"/>
      <c r="K550" s="13"/>
      <c r="L550" s="13"/>
      <c r="M550" s="13"/>
      <c r="N550" s="13"/>
      <c r="O550" s="13"/>
      <c r="P550" s="181"/>
      <c r="Q550" s="181"/>
      <c r="R550" s="181"/>
      <c r="S550" s="188"/>
      <c r="T550" s="189"/>
      <c r="U550" s="190"/>
      <c r="V550" s="191"/>
      <c r="W550" s="192"/>
      <c r="X550" s="192"/>
      <c r="Y550" s="192"/>
      <c r="Z550" s="192"/>
      <c r="AA550" s="187"/>
      <c r="AB550" s="187"/>
    </row>
    <row r="551" spans="1:28" ht="22.5" customHeight="1">
      <c r="A551" s="13"/>
      <c r="B551" s="13"/>
      <c r="C551" s="13"/>
      <c r="D551" s="13"/>
      <c r="E551" s="13"/>
      <c r="F551" s="13"/>
      <c r="G551" s="13"/>
      <c r="H551" s="13"/>
      <c r="I551" s="13"/>
      <c r="J551" s="13"/>
      <c r="K551" s="13"/>
      <c r="L551" s="13"/>
      <c r="M551" s="13"/>
      <c r="N551" s="13"/>
      <c r="O551" s="13"/>
      <c r="P551" s="181"/>
      <c r="Q551" s="181"/>
      <c r="R551" s="181"/>
      <c r="S551" s="188"/>
      <c r="T551" s="189"/>
      <c r="U551" s="190"/>
      <c r="V551" s="191"/>
      <c r="W551" s="192"/>
      <c r="X551" s="192"/>
      <c r="Y551" s="192"/>
      <c r="Z551" s="192"/>
      <c r="AA551" s="187"/>
      <c r="AB551" s="187"/>
    </row>
    <row r="552" spans="1:28" ht="22.5" customHeight="1">
      <c r="A552" s="13"/>
      <c r="B552" s="13"/>
      <c r="C552" s="13"/>
      <c r="D552" s="13"/>
      <c r="E552" s="13"/>
      <c r="F552" s="13"/>
      <c r="G552" s="13"/>
      <c r="H552" s="13"/>
      <c r="I552" s="13"/>
      <c r="J552" s="13"/>
      <c r="K552" s="13"/>
      <c r="L552" s="13"/>
      <c r="M552" s="13"/>
      <c r="N552" s="13"/>
      <c r="O552" s="13"/>
      <c r="P552" s="181"/>
      <c r="Q552" s="181"/>
      <c r="R552" s="181"/>
      <c r="S552" s="188"/>
      <c r="T552" s="189"/>
      <c r="U552" s="190"/>
      <c r="V552" s="191"/>
      <c r="W552" s="192"/>
      <c r="X552" s="192"/>
      <c r="Y552" s="192"/>
      <c r="Z552" s="192"/>
      <c r="AA552" s="187"/>
      <c r="AB552" s="187"/>
    </row>
    <row r="553" spans="1:28" ht="22.5" customHeight="1">
      <c r="A553" s="13"/>
      <c r="B553" s="13"/>
      <c r="C553" s="13"/>
      <c r="D553" s="13"/>
      <c r="E553" s="13"/>
      <c r="F553" s="13"/>
      <c r="G553" s="13"/>
      <c r="H553" s="13"/>
      <c r="I553" s="13"/>
      <c r="J553" s="13"/>
      <c r="K553" s="13"/>
      <c r="L553" s="13"/>
      <c r="M553" s="13"/>
      <c r="N553" s="13"/>
      <c r="O553" s="13"/>
      <c r="P553" s="181"/>
      <c r="Q553" s="181"/>
      <c r="R553" s="181"/>
      <c r="S553" s="188"/>
      <c r="T553" s="189"/>
      <c r="U553" s="190"/>
      <c r="V553" s="191"/>
      <c r="W553" s="192"/>
      <c r="X553" s="192"/>
      <c r="Y553" s="192"/>
      <c r="Z553" s="192"/>
      <c r="AA553" s="187"/>
      <c r="AB553" s="187"/>
    </row>
    <row r="554" spans="1:28" ht="22.5" customHeight="1">
      <c r="A554" s="13"/>
      <c r="B554" s="13"/>
      <c r="C554" s="13"/>
      <c r="D554" s="13"/>
      <c r="E554" s="13"/>
      <c r="F554" s="13"/>
      <c r="G554" s="13"/>
      <c r="H554" s="13"/>
      <c r="I554" s="13"/>
      <c r="J554" s="13"/>
      <c r="K554" s="13"/>
      <c r="L554" s="13"/>
      <c r="M554" s="13"/>
      <c r="N554" s="13"/>
      <c r="O554" s="13"/>
      <c r="P554" s="181"/>
      <c r="Q554" s="181"/>
      <c r="R554" s="181"/>
      <c r="S554" s="188"/>
      <c r="T554" s="189"/>
      <c r="U554" s="190"/>
      <c r="V554" s="191"/>
      <c r="W554" s="192"/>
      <c r="X554" s="192"/>
      <c r="Y554" s="192"/>
      <c r="Z554" s="192"/>
      <c r="AA554" s="187"/>
      <c r="AB554" s="187"/>
    </row>
    <row r="555" spans="1:28" ht="22.5" customHeight="1">
      <c r="A555" s="13"/>
      <c r="B555" s="13"/>
      <c r="C555" s="13"/>
      <c r="D555" s="13"/>
      <c r="E555" s="13"/>
      <c r="F555" s="13"/>
      <c r="G555" s="13"/>
      <c r="H555" s="13"/>
      <c r="I555" s="13"/>
      <c r="J555" s="13"/>
      <c r="K555" s="13"/>
      <c r="L555" s="13"/>
      <c r="M555" s="13"/>
      <c r="N555" s="13"/>
      <c r="O555" s="13"/>
      <c r="P555" s="181"/>
      <c r="Q555" s="181"/>
      <c r="R555" s="181"/>
      <c r="S555" s="188"/>
      <c r="T555" s="189"/>
      <c r="U555" s="190"/>
      <c r="V555" s="191"/>
      <c r="W555" s="192"/>
      <c r="X555" s="192"/>
      <c r="Y555" s="192"/>
      <c r="Z555" s="192"/>
      <c r="AA555" s="187"/>
      <c r="AB555" s="187"/>
    </row>
    <row r="556" spans="1:28" ht="22.5" customHeight="1">
      <c r="A556" s="13"/>
      <c r="B556" s="13"/>
      <c r="C556" s="13"/>
      <c r="D556" s="13"/>
      <c r="E556" s="13"/>
      <c r="F556" s="13"/>
      <c r="G556" s="13"/>
      <c r="H556" s="13"/>
      <c r="I556" s="13"/>
      <c r="J556" s="13"/>
      <c r="K556" s="13"/>
      <c r="L556" s="13"/>
      <c r="M556" s="13"/>
      <c r="N556" s="13"/>
      <c r="O556" s="13"/>
      <c r="P556" s="181"/>
      <c r="Q556" s="181"/>
      <c r="R556" s="181"/>
      <c r="S556" s="188"/>
      <c r="T556" s="189"/>
      <c r="U556" s="190"/>
      <c r="V556" s="191"/>
      <c r="W556" s="192"/>
      <c r="X556" s="192"/>
      <c r="Y556" s="192"/>
      <c r="Z556" s="192"/>
      <c r="AA556" s="187"/>
      <c r="AB556" s="187"/>
    </row>
    <row r="557" spans="1:28" ht="22.5" customHeight="1">
      <c r="A557" s="13"/>
      <c r="B557" s="13"/>
      <c r="C557" s="13"/>
      <c r="D557" s="13"/>
      <c r="E557" s="13"/>
      <c r="F557" s="13"/>
      <c r="G557" s="13"/>
      <c r="H557" s="13"/>
      <c r="I557" s="13"/>
      <c r="J557" s="13"/>
      <c r="K557" s="13"/>
      <c r="L557" s="13"/>
      <c r="M557" s="13"/>
      <c r="N557" s="13"/>
      <c r="O557" s="13"/>
      <c r="P557" s="181"/>
      <c r="Q557" s="181"/>
      <c r="R557" s="181"/>
      <c r="S557" s="188"/>
      <c r="T557" s="189"/>
      <c r="U557" s="190"/>
      <c r="V557" s="191"/>
      <c r="W557" s="192"/>
      <c r="X557" s="192"/>
      <c r="Y557" s="192"/>
      <c r="Z557" s="192"/>
      <c r="AA557" s="187"/>
      <c r="AB557" s="187"/>
    </row>
    <row r="558" spans="1:28" ht="22.5" customHeight="1">
      <c r="A558" s="13"/>
      <c r="B558" s="13"/>
      <c r="C558" s="13"/>
      <c r="D558" s="13"/>
      <c r="E558" s="13"/>
      <c r="F558" s="13"/>
      <c r="G558" s="13"/>
      <c r="H558" s="13"/>
      <c r="I558" s="13"/>
      <c r="J558" s="13"/>
      <c r="K558" s="13"/>
      <c r="L558" s="13"/>
      <c r="M558" s="13"/>
      <c r="N558" s="13"/>
      <c r="O558" s="13"/>
      <c r="P558" s="181"/>
      <c r="Q558" s="181"/>
      <c r="R558" s="181"/>
      <c r="S558" s="188"/>
      <c r="T558" s="189"/>
      <c r="U558" s="190"/>
      <c r="V558" s="191"/>
      <c r="W558" s="192"/>
      <c r="X558" s="192"/>
      <c r="Y558" s="192"/>
      <c r="Z558" s="192"/>
      <c r="AA558" s="187"/>
      <c r="AB558" s="187"/>
    </row>
    <row r="559" spans="1:28" ht="22.5" customHeight="1">
      <c r="A559" s="13"/>
      <c r="B559" s="13"/>
      <c r="C559" s="13"/>
      <c r="D559" s="13"/>
      <c r="E559" s="13"/>
      <c r="F559" s="13"/>
      <c r="G559" s="13"/>
      <c r="H559" s="13"/>
      <c r="I559" s="13"/>
      <c r="J559" s="13"/>
      <c r="K559" s="13"/>
      <c r="L559" s="13"/>
      <c r="M559" s="13"/>
      <c r="N559" s="13"/>
      <c r="O559" s="13"/>
      <c r="P559" s="181"/>
      <c r="Q559" s="181"/>
      <c r="R559" s="181"/>
      <c r="S559" s="188"/>
      <c r="T559" s="189"/>
      <c r="U559" s="190"/>
      <c r="V559" s="191"/>
      <c r="W559" s="192"/>
      <c r="X559" s="192"/>
      <c r="Y559" s="192"/>
      <c r="Z559" s="192"/>
      <c r="AA559" s="187"/>
      <c r="AB559" s="187"/>
    </row>
    <row r="560" spans="1:28" ht="22.5" customHeight="1">
      <c r="A560" s="13"/>
      <c r="B560" s="13"/>
      <c r="C560" s="13"/>
      <c r="D560" s="13"/>
      <c r="E560" s="13"/>
      <c r="F560" s="13"/>
      <c r="G560" s="13"/>
      <c r="H560" s="13"/>
      <c r="I560" s="13"/>
      <c r="J560" s="13"/>
      <c r="K560" s="13"/>
      <c r="L560" s="13"/>
      <c r="M560" s="13"/>
      <c r="N560" s="13"/>
      <c r="O560" s="13"/>
      <c r="P560" s="181"/>
      <c r="Q560" s="181"/>
      <c r="R560" s="181"/>
      <c r="S560" s="188"/>
      <c r="T560" s="189"/>
      <c r="U560" s="190"/>
      <c r="V560" s="191"/>
      <c r="W560" s="192"/>
      <c r="X560" s="192"/>
      <c r="Y560" s="192"/>
      <c r="Z560" s="192"/>
      <c r="AA560" s="187"/>
      <c r="AB560" s="187"/>
    </row>
    <row r="561" spans="1:28" ht="22.5" customHeight="1">
      <c r="A561" s="13"/>
      <c r="B561" s="13"/>
      <c r="C561" s="13"/>
      <c r="D561" s="13"/>
      <c r="E561" s="13"/>
      <c r="F561" s="13"/>
      <c r="G561" s="13"/>
      <c r="H561" s="13"/>
      <c r="I561" s="13"/>
      <c r="J561" s="13"/>
      <c r="K561" s="13"/>
      <c r="L561" s="13"/>
      <c r="M561" s="13"/>
      <c r="N561" s="13"/>
      <c r="O561" s="13"/>
      <c r="P561" s="181"/>
      <c r="Q561" s="181"/>
      <c r="R561" s="181"/>
      <c r="S561" s="188"/>
      <c r="T561" s="189"/>
      <c r="U561" s="190"/>
      <c r="V561" s="191"/>
      <c r="W561" s="192"/>
      <c r="X561" s="192"/>
      <c r="Y561" s="192"/>
      <c r="Z561" s="192"/>
      <c r="AA561" s="187"/>
      <c r="AB561" s="187"/>
    </row>
    <row r="562" spans="1:28" ht="22.5" customHeight="1">
      <c r="A562" s="13"/>
      <c r="B562" s="13"/>
      <c r="C562" s="13"/>
      <c r="D562" s="13"/>
      <c r="E562" s="13"/>
      <c r="F562" s="13"/>
      <c r="G562" s="13"/>
      <c r="H562" s="13"/>
      <c r="I562" s="13"/>
      <c r="J562" s="13"/>
      <c r="K562" s="13"/>
      <c r="L562" s="13"/>
      <c r="M562" s="13"/>
      <c r="N562" s="13"/>
      <c r="O562" s="13"/>
      <c r="P562" s="181"/>
      <c r="Q562" s="181"/>
      <c r="R562" s="181"/>
      <c r="S562" s="188"/>
      <c r="T562" s="189"/>
      <c r="U562" s="190"/>
      <c r="V562" s="191"/>
      <c r="W562" s="192"/>
      <c r="X562" s="192"/>
      <c r="Y562" s="192"/>
      <c r="Z562" s="192"/>
      <c r="AA562" s="187"/>
      <c r="AB562" s="187"/>
    </row>
    <row r="563" spans="1:28" ht="22.5" customHeight="1">
      <c r="A563" s="13"/>
      <c r="B563" s="13"/>
      <c r="C563" s="13"/>
      <c r="D563" s="13"/>
      <c r="E563" s="13"/>
      <c r="F563" s="13"/>
      <c r="G563" s="13"/>
      <c r="H563" s="13"/>
      <c r="I563" s="13"/>
      <c r="J563" s="13"/>
      <c r="K563" s="13"/>
      <c r="L563" s="13"/>
      <c r="M563" s="13"/>
      <c r="N563" s="13"/>
      <c r="O563" s="13"/>
      <c r="P563" s="181"/>
      <c r="Q563" s="181"/>
      <c r="R563" s="181"/>
      <c r="S563" s="188"/>
      <c r="T563" s="189"/>
      <c r="U563" s="190"/>
      <c r="V563" s="191"/>
      <c r="W563" s="192"/>
      <c r="X563" s="192"/>
      <c r="Y563" s="192"/>
      <c r="Z563" s="192"/>
      <c r="AA563" s="187"/>
      <c r="AB563" s="187"/>
    </row>
    <row r="564" spans="1:28" ht="22.5" customHeight="1">
      <c r="A564" s="13"/>
      <c r="B564" s="13"/>
      <c r="C564" s="13"/>
      <c r="D564" s="13"/>
      <c r="E564" s="13"/>
      <c r="F564" s="13"/>
      <c r="G564" s="13"/>
      <c r="H564" s="13"/>
      <c r="I564" s="13"/>
      <c r="J564" s="13"/>
      <c r="K564" s="13"/>
      <c r="L564" s="13"/>
      <c r="M564" s="13"/>
      <c r="N564" s="13"/>
      <c r="O564" s="13"/>
      <c r="P564" s="181"/>
      <c r="Q564" s="181"/>
      <c r="R564" s="181"/>
      <c r="S564" s="188"/>
      <c r="T564" s="189"/>
      <c r="U564" s="190"/>
      <c r="V564" s="191"/>
      <c r="W564" s="192"/>
      <c r="X564" s="192"/>
      <c r="Y564" s="192"/>
      <c r="Z564" s="192"/>
      <c r="AA564" s="187"/>
      <c r="AB564" s="187"/>
    </row>
    <row r="565" spans="1:28" ht="22.5" customHeight="1">
      <c r="A565" s="13"/>
      <c r="B565" s="13"/>
      <c r="C565" s="13"/>
      <c r="D565" s="13"/>
      <c r="E565" s="13"/>
      <c r="F565" s="13"/>
      <c r="G565" s="13"/>
      <c r="H565" s="13"/>
      <c r="I565" s="13"/>
      <c r="J565" s="13"/>
      <c r="K565" s="13"/>
      <c r="L565" s="13"/>
      <c r="M565" s="13"/>
      <c r="N565" s="13"/>
      <c r="O565" s="13"/>
      <c r="P565" s="181"/>
      <c r="Q565" s="181"/>
      <c r="R565" s="181"/>
      <c r="S565" s="188"/>
      <c r="T565" s="189"/>
      <c r="U565" s="190"/>
      <c r="V565" s="191"/>
      <c r="W565" s="192"/>
      <c r="X565" s="192"/>
      <c r="Y565" s="192"/>
      <c r="Z565" s="192"/>
      <c r="AA565" s="187"/>
      <c r="AB565" s="187"/>
    </row>
    <row r="566" spans="1:28" ht="22.5" customHeight="1">
      <c r="A566" s="13"/>
      <c r="B566" s="13"/>
      <c r="C566" s="13"/>
      <c r="D566" s="13"/>
      <c r="E566" s="13"/>
      <c r="F566" s="13"/>
      <c r="G566" s="13"/>
      <c r="H566" s="13"/>
      <c r="I566" s="13"/>
      <c r="J566" s="13"/>
      <c r="K566" s="13"/>
      <c r="L566" s="13"/>
      <c r="M566" s="13"/>
      <c r="N566" s="13"/>
      <c r="O566" s="13"/>
      <c r="P566" s="181"/>
      <c r="Q566" s="181"/>
      <c r="R566" s="181"/>
      <c r="S566" s="188"/>
      <c r="T566" s="189"/>
      <c r="U566" s="190"/>
      <c r="V566" s="191"/>
      <c r="W566" s="192"/>
      <c r="X566" s="192"/>
      <c r="Y566" s="192"/>
      <c r="Z566" s="192"/>
      <c r="AA566" s="187"/>
      <c r="AB566" s="187"/>
    </row>
    <row r="567" spans="1:28" ht="22.5" customHeight="1">
      <c r="A567" s="13"/>
      <c r="B567" s="13"/>
      <c r="C567" s="13"/>
      <c r="D567" s="13"/>
      <c r="E567" s="13"/>
      <c r="F567" s="13"/>
      <c r="G567" s="13"/>
      <c r="H567" s="13"/>
      <c r="I567" s="13"/>
      <c r="J567" s="13"/>
      <c r="K567" s="13"/>
      <c r="L567" s="13"/>
      <c r="M567" s="13"/>
      <c r="N567" s="13"/>
      <c r="O567" s="13"/>
      <c r="P567" s="181"/>
      <c r="Q567" s="181"/>
      <c r="R567" s="181"/>
      <c r="S567" s="188"/>
      <c r="T567" s="189"/>
      <c r="U567" s="190"/>
      <c r="V567" s="191"/>
      <c r="W567" s="192"/>
      <c r="X567" s="192"/>
      <c r="Y567" s="192"/>
      <c r="Z567" s="192"/>
      <c r="AA567" s="187"/>
      <c r="AB567" s="187"/>
    </row>
    <row r="568" spans="1:28" ht="22.5" customHeight="1">
      <c r="A568" s="13"/>
      <c r="B568" s="13"/>
      <c r="C568" s="13"/>
      <c r="D568" s="13"/>
      <c r="E568" s="13"/>
      <c r="F568" s="13"/>
      <c r="G568" s="13"/>
      <c r="H568" s="13"/>
      <c r="I568" s="13"/>
      <c r="J568" s="13"/>
      <c r="K568" s="13"/>
      <c r="L568" s="13"/>
      <c r="M568" s="13"/>
      <c r="N568" s="13"/>
      <c r="O568" s="13"/>
      <c r="P568" s="181"/>
      <c r="Q568" s="181"/>
      <c r="R568" s="181"/>
      <c r="S568" s="188"/>
      <c r="T568" s="189"/>
      <c r="U568" s="190"/>
      <c r="V568" s="191"/>
      <c r="W568" s="192"/>
      <c r="X568" s="192"/>
      <c r="Y568" s="192"/>
      <c r="Z568" s="192"/>
      <c r="AA568" s="187"/>
      <c r="AB568" s="187"/>
    </row>
    <row r="569" spans="1:28" ht="22.5" customHeight="1">
      <c r="A569" s="13"/>
      <c r="B569" s="13"/>
      <c r="C569" s="13"/>
      <c r="D569" s="13"/>
      <c r="E569" s="13"/>
      <c r="F569" s="13"/>
      <c r="G569" s="13"/>
      <c r="H569" s="13"/>
      <c r="I569" s="13"/>
      <c r="J569" s="13"/>
      <c r="K569" s="13"/>
      <c r="L569" s="13"/>
      <c r="M569" s="13"/>
      <c r="N569" s="13"/>
      <c r="O569" s="13"/>
      <c r="P569" s="181"/>
      <c r="Q569" s="181"/>
      <c r="R569" s="181"/>
      <c r="S569" s="188"/>
      <c r="T569" s="189"/>
      <c r="U569" s="190"/>
      <c r="V569" s="191"/>
      <c r="W569" s="192"/>
      <c r="X569" s="192"/>
      <c r="Y569" s="192"/>
      <c r="Z569" s="192"/>
      <c r="AA569" s="187"/>
      <c r="AB569" s="187"/>
    </row>
    <row r="570" spans="1:28" ht="22.5" customHeight="1">
      <c r="A570" s="13"/>
      <c r="B570" s="13"/>
      <c r="C570" s="13"/>
      <c r="D570" s="13"/>
      <c r="E570" s="13"/>
      <c r="F570" s="13"/>
      <c r="G570" s="13"/>
      <c r="H570" s="13"/>
      <c r="I570" s="13"/>
      <c r="J570" s="13"/>
      <c r="K570" s="13"/>
      <c r="L570" s="13"/>
      <c r="M570" s="13"/>
      <c r="N570" s="13"/>
      <c r="O570" s="13"/>
      <c r="P570" s="181"/>
      <c r="Q570" s="181"/>
      <c r="R570" s="181"/>
      <c r="S570" s="188"/>
      <c r="T570" s="189"/>
      <c r="U570" s="190"/>
      <c r="V570" s="191"/>
      <c r="W570" s="192"/>
      <c r="X570" s="192"/>
      <c r="Y570" s="192"/>
      <c r="Z570" s="192"/>
      <c r="AA570" s="187"/>
      <c r="AB570" s="187"/>
    </row>
    <row r="571" spans="1:28" ht="22.5" customHeight="1">
      <c r="A571" s="13"/>
      <c r="B571" s="13"/>
      <c r="C571" s="13"/>
      <c r="D571" s="13"/>
      <c r="E571" s="13"/>
      <c r="F571" s="13"/>
      <c r="G571" s="13"/>
      <c r="H571" s="13"/>
      <c r="I571" s="13"/>
      <c r="J571" s="13"/>
      <c r="K571" s="13"/>
      <c r="L571" s="13"/>
      <c r="M571" s="13"/>
      <c r="N571" s="13"/>
      <c r="O571" s="13"/>
      <c r="P571" s="181"/>
      <c r="Q571" s="181"/>
      <c r="R571" s="181"/>
      <c r="S571" s="188"/>
      <c r="T571" s="189"/>
      <c r="U571" s="190"/>
      <c r="V571" s="191"/>
      <c r="W571" s="192"/>
      <c r="X571" s="192"/>
      <c r="Y571" s="192"/>
      <c r="Z571" s="192"/>
      <c r="AA571" s="187"/>
      <c r="AB571" s="187"/>
    </row>
    <row r="572" spans="1:28" ht="22.5" customHeight="1">
      <c r="A572" s="13"/>
      <c r="B572" s="13"/>
      <c r="C572" s="13"/>
      <c r="D572" s="13"/>
      <c r="E572" s="13"/>
      <c r="F572" s="13"/>
      <c r="G572" s="13"/>
      <c r="H572" s="13"/>
      <c r="I572" s="13"/>
      <c r="J572" s="13"/>
      <c r="K572" s="13"/>
      <c r="L572" s="13"/>
      <c r="M572" s="13"/>
      <c r="N572" s="13"/>
      <c r="O572" s="13"/>
      <c r="P572" s="181"/>
      <c r="Q572" s="181"/>
      <c r="R572" s="181"/>
      <c r="S572" s="188"/>
      <c r="T572" s="189"/>
      <c r="U572" s="190"/>
      <c r="V572" s="191"/>
      <c r="W572" s="192"/>
      <c r="X572" s="192"/>
      <c r="Y572" s="192"/>
      <c r="Z572" s="192"/>
      <c r="AA572" s="187"/>
      <c r="AB572" s="187"/>
    </row>
    <row r="573" spans="1:28" ht="22.5" customHeight="1">
      <c r="A573" s="13"/>
      <c r="B573" s="13"/>
      <c r="C573" s="13"/>
      <c r="D573" s="13"/>
      <c r="E573" s="13"/>
      <c r="F573" s="13"/>
      <c r="G573" s="13"/>
      <c r="H573" s="13"/>
      <c r="I573" s="13"/>
      <c r="J573" s="13"/>
      <c r="K573" s="13"/>
      <c r="L573" s="13"/>
      <c r="M573" s="13"/>
      <c r="N573" s="13"/>
      <c r="O573" s="13"/>
      <c r="P573" s="181"/>
      <c r="Q573" s="181"/>
      <c r="R573" s="181"/>
      <c r="S573" s="188"/>
      <c r="T573" s="189"/>
      <c r="U573" s="190"/>
      <c r="V573" s="191"/>
      <c r="W573" s="192"/>
      <c r="X573" s="192"/>
      <c r="Y573" s="192"/>
      <c r="Z573" s="192"/>
      <c r="AA573" s="187"/>
      <c r="AB573" s="187"/>
    </row>
    <row r="574" spans="1:28" ht="22.5" customHeight="1">
      <c r="A574" s="13"/>
      <c r="B574" s="13"/>
      <c r="C574" s="13"/>
      <c r="D574" s="13"/>
      <c r="E574" s="13"/>
      <c r="F574" s="13"/>
      <c r="G574" s="13"/>
      <c r="H574" s="13"/>
      <c r="I574" s="13"/>
      <c r="J574" s="13"/>
      <c r="K574" s="13"/>
      <c r="L574" s="13"/>
      <c r="M574" s="13"/>
      <c r="N574" s="13"/>
      <c r="O574" s="13"/>
      <c r="P574" s="181"/>
      <c r="Q574" s="181"/>
      <c r="R574" s="181"/>
      <c r="S574" s="188"/>
      <c r="T574" s="189"/>
      <c r="U574" s="190"/>
      <c r="V574" s="191"/>
      <c r="W574" s="192"/>
      <c r="X574" s="192"/>
      <c r="Y574" s="192"/>
      <c r="Z574" s="192"/>
      <c r="AA574" s="187"/>
      <c r="AB574" s="187"/>
    </row>
    <row r="575" spans="1:28" ht="22.5" customHeight="1">
      <c r="A575" s="13"/>
      <c r="B575" s="13"/>
      <c r="C575" s="13"/>
      <c r="D575" s="13"/>
      <c r="E575" s="13"/>
      <c r="F575" s="13"/>
      <c r="G575" s="13"/>
      <c r="H575" s="13"/>
      <c r="I575" s="13"/>
      <c r="J575" s="13"/>
      <c r="K575" s="13"/>
      <c r="L575" s="13"/>
      <c r="M575" s="13"/>
      <c r="N575" s="13"/>
      <c r="O575" s="13"/>
      <c r="P575" s="181"/>
      <c r="Q575" s="181"/>
      <c r="R575" s="181"/>
      <c r="S575" s="188"/>
      <c r="T575" s="189"/>
      <c r="U575" s="190"/>
      <c r="V575" s="191"/>
      <c r="W575" s="192"/>
      <c r="X575" s="192"/>
      <c r="Y575" s="192"/>
      <c r="Z575" s="192"/>
      <c r="AA575" s="187"/>
      <c r="AB575" s="187"/>
    </row>
    <row r="576" spans="1:28" ht="22.5" customHeight="1">
      <c r="A576" s="13"/>
      <c r="B576" s="13"/>
      <c r="C576" s="13"/>
      <c r="D576" s="13"/>
      <c r="E576" s="13"/>
      <c r="F576" s="13"/>
      <c r="G576" s="13"/>
      <c r="H576" s="13"/>
      <c r="I576" s="13"/>
      <c r="J576" s="13"/>
      <c r="K576" s="13"/>
      <c r="L576" s="13"/>
      <c r="M576" s="13"/>
      <c r="N576" s="13"/>
      <c r="O576" s="13"/>
      <c r="P576" s="181"/>
      <c r="Q576" s="181"/>
      <c r="R576" s="181"/>
      <c r="S576" s="188"/>
      <c r="T576" s="189"/>
      <c r="U576" s="190"/>
      <c r="V576" s="191"/>
      <c r="W576" s="192"/>
      <c r="X576" s="192"/>
      <c r="Y576" s="192"/>
      <c r="Z576" s="192"/>
      <c r="AA576" s="187"/>
      <c r="AB576" s="187"/>
    </row>
    <row r="577" spans="1:28" ht="22.5" customHeight="1">
      <c r="A577" s="13"/>
      <c r="B577" s="13"/>
      <c r="C577" s="13"/>
      <c r="D577" s="13"/>
      <c r="E577" s="13"/>
      <c r="F577" s="13"/>
      <c r="G577" s="13"/>
      <c r="H577" s="13"/>
      <c r="I577" s="13"/>
      <c r="J577" s="13"/>
      <c r="K577" s="13"/>
      <c r="L577" s="13"/>
      <c r="M577" s="13"/>
      <c r="N577" s="13"/>
      <c r="O577" s="13"/>
      <c r="P577" s="181"/>
      <c r="Q577" s="181"/>
      <c r="R577" s="181"/>
      <c r="S577" s="188"/>
      <c r="T577" s="189"/>
      <c r="U577" s="190"/>
      <c r="V577" s="191"/>
      <c r="W577" s="192"/>
      <c r="X577" s="192"/>
      <c r="Y577" s="192"/>
      <c r="Z577" s="192"/>
      <c r="AA577" s="187"/>
      <c r="AB577" s="187"/>
    </row>
    <row r="578" spans="1:28" ht="22.5" customHeight="1">
      <c r="A578" s="13"/>
      <c r="B578" s="13"/>
      <c r="C578" s="13"/>
      <c r="D578" s="13"/>
      <c r="E578" s="13"/>
      <c r="F578" s="13"/>
      <c r="G578" s="13"/>
      <c r="H578" s="13"/>
      <c r="I578" s="13"/>
      <c r="J578" s="13"/>
      <c r="K578" s="13"/>
      <c r="L578" s="13"/>
      <c r="M578" s="13"/>
      <c r="N578" s="13"/>
      <c r="O578" s="13"/>
      <c r="P578" s="181"/>
      <c r="Q578" s="181"/>
      <c r="R578" s="181"/>
      <c r="S578" s="188"/>
      <c r="T578" s="189"/>
      <c r="U578" s="190"/>
      <c r="V578" s="191"/>
      <c r="W578" s="192"/>
      <c r="X578" s="192"/>
      <c r="Y578" s="192"/>
      <c r="Z578" s="192"/>
      <c r="AA578" s="187"/>
      <c r="AB578" s="187"/>
    </row>
    <row r="579" spans="1:28" ht="22.5" customHeight="1">
      <c r="A579" s="13"/>
      <c r="B579" s="13"/>
      <c r="C579" s="13"/>
      <c r="D579" s="13"/>
      <c r="E579" s="13"/>
      <c r="F579" s="13"/>
      <c r="G579" s="13"/>
      <c r="H579" s="13"/>
      <c r="I579" s="13"/>
      <c r="J579" s="13"/>
      <c r="K579" s="13"/>
      <c r="L579" s="13"/>
      <c r="M579" s="13"/>
      <c r="N579" s="13"/>
      <c r="O579" s="13"/>
      <c r="P579" s="181"/>
      <c r="Q579" s="181"/>
      <c r="R579" s="181"/>
      <c r="S579" s="188"/>
      <c r="T579" s="189"/>
      <c r="U579" s="190"/>
      <c r="V579" s="191"/>
      <c r="W579" s="192"/>
      <c r="X579" s="192"/>
      <c r="Y579" s="192"/>
      <c r="Z579" s="192"/>
      <c r="AA579" s="187"/>
      <c r="AB579" s="187"/>
    </row>
    <row r="580" spans="1:28" ht="22.5" customHeight="1">
      <c r="A580" s="13"/>
      <c r="B580" s="13"/>
      <c r="C580" s="13"/>
      <c r="D580" s="13"/>
      <c r="E580" s="13"/>
      <c r="F580" s="13"/>
      <c r="G580" s="13"/>
      <c r="H580" s="13"/>
      <c r="I580" s="13"/>
      <c r="J580" s="13"/>
      <c r="K580" s="13"/>
      <c r="L580" s="13"/>
      <c r="M580" s="13"/>
      <c r="N580" s="13"/>
      <c r="O580" s="13"/>
      <c r="P580" s="181"/>
      <c r="Q580" s="181"/>
      <c r="R580" s="181"/>
      <c r="S580" s="188"/>
      <c r="T580" s="189"/>
      <c r="U580" s="190"/>
      <c r="V580" s="191"/>
      <c r="W580" s="192"/>
      <c r="X580" s="192"/>
      <c r="Y580" s="192"/>
      <c r="Z580" s="192"/>
      <c r="AA580" s="187"/>
      <c r="AB580" s="187"/>
    </row>
    <row r="581" spans="1:28" ht="22.5" customHeight="1">
      <c r="A581" s="13"/>
      <c r="B581" s="13"/>
      <c r="C581" s="13"/>
      <c r="D581" s="13"/>
      <c r="E581" s="13"/>
      <c r="F581" s="13"/>
      <c r="G581" s="13"/>
      <c r="H581" s="13"/>
      <c r="I581" s="13"/>
      <c r="J581" s="13"/>
      <c r="K581" s="13"/>
      <c r="L581" s="13"/>
      <c r="M581" s="13"/>
      <c r="N581" s="13"/>
      <c r="O581" s="13"/>
      <c r="P581" s="181"/>
      <c r="Q581" s="181"/>
      <c r="R581" s="181"/>
      <c r="S581" s="188"/>
      <c r="T581" s="189"/>
      <c r="U581" s="190"/>
      <c r="V581" s="191"/>
      <c r="W581" s="192"/>
      <c r="X581" s="192"/>
      <c r="Y581" s="192"/>
      <c r="Z581" s="192"/>
      <c r="AA581" s="187"/>
      <c r="AB581" s="187"/>
    </row>
    <row r="582" spans="1:28" ht="22.5" customHeight="1">
      <c r="A582" s="13"/>
      <c r="B582" s="13"/>
      <c r="C582" s="13"/>
      <c r="D582" s="13"/>
      <c r="E582" s="13"/>
      <c r="F582" s="13"/>
      <c r="G582" s="13"/>
      <c r="H582" s="13"/>
      <c r="I582" s="13"/>
      <c r="J582" s="13"/>
      <c r="K582" s="13"/>
      <c r="L582" s="13"/>
      <c r="M582" s="13"/>
      <c r="N582" s="13"/>
      <c r="O582" s="13"/>
      <c r="P582" s="181"/>
      <c r="Q582" s="181"/>
      <c r="R582" s="181"/>
      <c r="S582" s="188"/>
      <c r="T582" s="189"/>
      <c r="U582" s="190"/>
      <c r="V582" s="191"/>
      <c r="W582" s="192"/>
      <c r="X582" s="192"/>
      <c r="Y582" s="192"/>
      <c r="Z582" s="192"/>
      <c r="AA582" s="187"/>
      <c r="AB582" s="187"/>
    </row>
    <row r="583" spans="1:28" ht="22.5" customHeight="1">
      <c r="A583" s="13"/>
      <c r="B583" s="13"/>
      <c r="C583" s="13"/>
      <c r="D583" s="13"/>
      <c r="E583" s="13"/>
      <c r="F583" s="13"/>
      <c r="G583" s="13"/>
      <c r="H583" s="13"/>
      <c r="I583" s="13"/>
      <c r="J583" s="13"/>
      <c r="K583" s="13"/>
      <c r="L583" s="13"/>
      <c r="M583" s="13"/>
      <c r="N583" s="13"/>
      <c r="O583" s="13"/>
      <c r="P583" s="181"/>
      <c r="Q583" s="181"/>
      <c r="R583" s="181"/>
      <c r="S583" s="188"/>
      <c r="T583" s="189"/>
      <c r="U583" s="190"/>
      <c r="V583" s="191"/>
      <c r="W583" s="192"/>
      <c r="X583" s="192"/>
      <c r="Y583" s="192"/>
      <c r="Z583" s="192"/>
      <c r="AA583" s="187"/>
      <c r="AB583" s="187"/>
    </row>
    <row r="584" spans="1:28" ht="22.5" customHeight="1">
      <c r="A584" s="13"/>
      <c r="B584" s="13"/>
      <c r="C584" s="13"/>
      <c r="D584" s="13"/>
      <c r="E584" s="13"/>
      <c r="F584" s="13"/>
      <c r="G584" s="13"/>
      <c r="H584" s="13"/>
      <c r="I584" s="13"/>
      <c r="J584" s="13"/>
      <c r="K584" s="13"/>
      <c r="L584" s="13"/>
      <c r="M584" s="13"/>
      <c r="N584" s="13"/>
      <c r="O584" s="13"/>
      <c r="P584" s="181"/>
      <c r="Q584" s="181"/>
      <c r="R584" s="181"/>
      <c r="S584" s="188"/>
      <c r="T584" s="189"/>
      <c r="U584" s="190"/>
      <c r="V584" s="191"/>
      <c r="W584" s="192"/>
      <c r="X584" s="192"/>
      <c r="Y584" s="192"/>
      <c r="Z584" s="192"/>
      <c r="AA584" s="187"/>
      <c r="AB584" s="187"/>
    </row>
    <row r="585" spans="1:28" ht="22.5" customHeight="1">
      <c r="A585" s="13"/>
      <c r="B585" s="13"/>
      <c r="C585" s="13"/>
      <c r="D585" s="13"/>
      <c r="E585" s="13"/>
      <c r="F585" s="13"/>
      <c r="G585" s="13"/>
      <c r="H585" s="13"/>
      <c r="I585" s="13"/>
      <c r="J585" s="13"/>
      <c r="K585" s="13"/>
      <c r="L585" s="13"/>
      <c r="M585" s="13"/>
      <c r="N585" s="13"/>
      <c r="O585" s="13"/>
      <c r="P585" s="181"/>
      <c r="Q585" s="181"/>
      <c r="R585" s="181"/>
      <c r="S585" s="188"/>
      <c r="T585" s="189"/>
      <c r="U585" s="190"/>
      <c r="V585" s="191"/>
      <c r="W585" s="192"/>
      <c r="X585" s="192"/>
      <c r="Y585" s="192"/>
      <c r="Z585" s="192"/>
      <c r="AA585" s="187"/>
      <c r="AB585" s="187"/>
    </row>
    <row r="586" spans="1:28" ht="22.5" customHeight="1">
      <c r="A586" s="13"/>
      <c r="B586" s="13"/>
      <c r="C586" s="13"/>
      <c r="D586" s="13"/>
      <c r="E586" s="13"/>
      <c r="F586" s="13"/>
      <c r="G586" s="13"/>
      <c r="H586" s="13"/>
      <c r="I586" s="13"/>
      <c r="J586" s="13"/>
      <c r="K586" s="13"/>
      <c r="L586" s="13"/>
      <c r="M586" s="13"/>
      <c r="N586" s="13"/>
      <c r="O586" s="13"/>
      <c r="P586" s="181"/>
      <c r="Q586" s="181"/>
      <c r="R586" s="181"/>
      <c r="S586" s="188"/>
      <c r="T586" s="189"/>
      <c r="U586" s="190"/>
      <c r="V586" s="191"/>
      <c r="W586" s="192"/>
      <c r="X586" s="192"/>
      <c r="Y586" s="192"/>
      <c r="Z586" s="192"/>
      <c r="AA586" s="187"/>
      <c r="AB586" s="187"/>
    </row>
    <row r="587" spans="1:28" ht="22.5" customHeight="1">
      <c r="A587" s="13"/>
      <c r="B587" s="13"/>
      <c r="C587" s="13"/>
      <c r="D587" s="13"/>
      <c r="E587" s="13"/>
      <c r="F587" s="13"/>
      <c r="G587" s="13"/>
      <c r="H587" s="13"/>
      <c r="I587" s="13"/>
      <c r="J587" s="13"/>
      <c r="K587" s="13"/>
      <c r="L587" s="13"/>
      <c r="M587" s="13"/>
      <c r="N587" s="13"/>
      <c r="O587" s="13"/>
      <c r="P587" s="181"/>
      <c r="Q587" s="181"/>
      <c r="R587" s="181"/>
      <c r="S587" s="188"/>
      <c r="T587" s="189"/>
      <c r="U587" s="190"/>
      <c r="V587" s="191"/>
      <c r="W587" s="192"/>
      <c r="X587" s="192"/>
      <c r="Y587" s="192"/>
      <c r="Z587" s="192"/>
      <c r="AA587" s="187"/>
      <c r="AB587" s="187"/>
    </row>
    <row r="588" spans="1:28" ht="22.5" customHeight="1">
      <c r="A588" s="13"/>
      <c r="B588" s="13"/>
      <c r="C588" s="13"/>
      <c r="D588" s="13"/>
      <c r="E588" s="13"/>
      <c r="F588" s="13"/>
      <c r="G588" s="13"/>
      <c r="H588" s="13"/>
      <c r="I588" s="13"/>
      <c r="J588" s="13"/>
      <c r="K588" s="13"/>
      <c r="L588" s="13"/>
      <c r="M588" s="13"/>
      <c r="N588" s="13"/>
      <c r="O588" s="13"/>
      <c r="P588" s="181"/>
      <c r="Q588" s="181"/>
      <c r="R588" s="181"/>
      <c r="S588" s="188"/>
      <c r="T588" s="189"/>
      <c r="U588" s="190"/>
      <c r="V588" s="191"/>
      <c r="W588" s="192"/>
      <c r="X588" s="192"/>
      <c r="Y588" s="192"/>
      <c r="Z588" s="192"/>
      <c r="AA588" s="187"/>
      <c r="AB588" s="187"/>
    </row>
    <row r="589" spans="1:28" ht="22.5" customHeight="1">
      <c r="A589" s="13"/>
      <c r="B589" s="13"/>
      <c r="C589" s="13"/>
      <c r="D589" s="13"/>
      <c r="E589" s="13"/>
      <c r="F589" s="13"/>
      <c r="G589" s="13"/>
      <c r="H589" s="13"/>
      <c r="I589" s="13"/>
      <c r="J589" s="13"/>
      <c r="K589" s="13"/>
      <c r="L589" s="13"/>
      <c r="M589" s="13"/>
      <c r="N589" s="13"/>
      <c r="O589" s="13"/>
      <c r="P589" s="181"/>
      <c r="Q589" s="181"/>
      <c r="R589" s="181"/>
      <c r="S589" s="188"/>
      <c r="T589" s="189"/>
      <c r="U589" s="190"/>
      <c r="V589" s="191"/>
      <c r="W589" s="192"/>
      <c r="X589" s="192"/>
      <c r="Y589" s="192"/>
      <c r="Z589" s="192"/>
      <c r="AA589" s="187"/>
      <c r="AB589" s="187"/>
    </row>
    <row r="590" spans="1:28" ht="22.5" customHeight="1">
      <c r="A590" s="13"/>
      <c r="B590" s="13"/>
      <c r="C590" s="13"/>
      <c r="D590" s="13"/>
      <c r="E590" s="13"/>
      <c r="F590" s="13"/>
      <c r="G590" s="13"/>
      <c r="H590" s="13"/>
      <c r="I590" s="13"/>
      <c r="J590" s="13"/>
      <c r="K590" s="13"/>
      <c r="L590" s="13"/>
      <c r="M590" s="13"/>
      <c r="N590" s="13"/>
      <c r="O590" s="13"/>
      <c r="P590" s="181"/>
      <c r="Q590" s="181"/>
      <c r="R590" s="181"/>
      <c r="S590" s="188"/>
      <c r="T590" s="189"/>
      <c r="U590" s="190"/>
      <c r="V590" s="191"/>
      <c r="W590" s="192"/>
      <c r="X590" s="192"/>
      <c r="Y590" s="192"/>
      <c r="Z590" s="192"/>
      <c r="AA590" s="187"/>
      <c r="AB590" s="187"/>
    </row>
    <row r="591" spans="1:28" ht="22.5" customHeight="1">
      <c r="A591" s="13"/>
      <c r="B591" s="13"/>
      <c r="C591" s="13"/>
      <c r="D591" s="13"/>
      <c r="E591" s="13"/>
      <c r="F591" s="13"/>
      <c r="G591" s="13"/>
      <c r="H591" s="13"/>
      <c r="I591" s="13"/>
      <c r="J591" s="13"/>
      <c r="K591" s="13"/>
      <c r="L591" s="13"/>
      <c r="M591" s="13"/>
      <c r="N591" s="13"/>
      <c r="O591" s="13"/>
      <c r="P591" s="181"/>
      <c r="Q591" s="181"/>
      <c r="R591" s="181"/>
      <c r="S591" s="188"/>
      <c r="T591" s="189"/>
      <c r="U591" s="190"/>
      <c r="V591" s="191"/>
      <c r="W591" s="192"/>
      <c r="X591" s="192"/>
      <c r="Y591" s="192"/>
      <c r="Z591" s="192"/>
      <c r="AA591" s="187"/>
      <c r="AB591" s="187"/>
    </row>
    <row r="592" spans="1:28" ht="22.5" customHeight="1">
      <c r="A592" s="13"/>
      <c r="B592" s="13"/>
      <c r="C592" s="13"/>
      <c r="D592" s="13"/>
      <c r="E592" s="13"/>
      <c r="F592" s="13"/>
      <c r="G592" s="13"/>
      <c r="H592" s="13"/>
      <c r="I592" s="13"/>
      <c r="J592" s="13"/>
      <c r="K592" s="13"/>
      <c r="L592" s="13"/>
      <c r="M592" s="13"/>
      <c r="N592" s="13"/>
      <c r="O592" s="13"/>
      <c r="P592" s="181"/>
      <c r="Q592" s="181"/>
      <c r="R592" s="181"/>
      <c r="S592" s="188"/>
      <c r="T592" s="189"/>
      <c r="U592" s="190"/>
      <c r="V592" s="191"/>
      <c r="W592" s="192"/>
      <c r="X592" s="192"/>
      <c r="Y592" s="192"/>
      <c r="Z592" s="192"/>
      <c r="AA592" s="187"/>
      <c r="AB592" s="187"/>
    </row>
    <row r="593" spans="1:28" ht="22.5" customHeight="1">
      <c r="A593" s="13"/>
      <c r="B593" s="13"/>
      <c r="C593" s="13"/>
      <c r="D593" s="13"/>
      <c r="E593" s="13"/>
      <c r="F593" s="13"/>
      <c r="G593" s="13"/>
      <c r="H593" s="13"/>
      <c r="I593" s="13"/>
      <c r="J593" s="13"/>
      <c r="K593" s="13"/>
      <c r="L593" s="13"/>
      <c r="M593" s="13"/>
      <c r="N593" s="13"/>
      <c r="O593" s="13"/>
      <c r="P593" s="181"/>
      <c r="Q593" s="181"/>
      <c r="R593" s="181"/>
      <c r="S593" s="188"/>
      <c r="T593" s="189"/>
      <c r="U593" s="190"/>
      <c r="V593" s="191"/>
      <c r="W593" s="192"/>
      <c r="X593" s="192"/>
      <c r="Y593" s="192"/>
      <c r="Z593" s="192"/>
      <c r="AA593" s="187"/>
      <c r="AB593" s="187"/>
    </row>
    <row r="594" spans="1:28" ht="22.5" customHeight="1">
      <c r="A594" s="13"/>
      <c r="B594" s="13"/>
      <c r="C594" s="13"/>
      <c r="D594" s="13"/>
      <c r="E594" s="13"/>
      <c r="F594" s="13"/>
      <c r="G594" s="13"/>
      <c r="H594" s="13"/>
      <c r="I594" s="13"/>
      <c r="J594" s="13"/>
      <c r="K594" s="13"/>
      <c r="L594" s="13"/>
      <c r="M594" s="13"/>
      <c r="N594" s="13"/>
      <c r="O594" s="13"/>
      <c r="P594" s="181"/>
      <c r="Q594" s="181"/>
      <c r="R594" s="181"/>
      <c r="S594" s="188"/>
      <c r="T594" s="189"/>
      <c r="U594" s="190"/>
      <c r="V594" s="191"/>
      <c r="W594" s="192"/>
      <c r="X594" s="192"/>
      <c r="Y594" s="192"/>
      <c r="Z594" s="192"/>
      <c r="AA594" s="187"/>
      <c r="AB594" s="187"/>
    </row>
    <row r="595" spans="1:28" ht="22.5" customHeight="1">
      <c r="A595" s="13"/>
      <c r="B595" s="13"/>
      <c r="C595" s="13"/>
      <c r="D595" s="13"/>
      <c r="E595" s="13"/>
      <c r="F595" s="13"/>
      <c r="G595" s="13"/>
      <c r="H595" s="13"/>
      <c r="I595" s="13"/>
      <c r="J595" s="13"/>
      <c r="K595" s="13"/>
      <c r="L595" s="13"/>
      <c r="M595" s="13"/>
      <c r="N595" s="13"/>
      <c r="O595" s="13"/>
      <c r="P595" s="181"/>
      <c r="Q595" s="181"/>
      <c r="R595" s="181"/>
      <c r="S595" s="188"/>
      <c r="T595" s="189"/>
      <c r="U595" s="190"/>
      <c r="V595" s="191"/>
      <c r="W595" s="192"/>
      <c r="X595" s="192"/>
      <c r="Y595" s="192"/>
      <c r="Z595" s="192"/>
      <c r="AA595" s="187"/>
      <c r="AB595" s="187"/>
    </row>
    <row r="596" spans="1:28" ht="22.5" customHeight="1">
      <c r="A596" s="13"/>
      <c r="B596" s="13"/>
      <c r="C596" s="13"/>
      <c r="D596" s="13"/>
      <c r="E596" s="13"/>
      <c r="F596" s="13"/>
      <c r="G596" s="13"/>
      <c r="H596" s="13"/>
      <c r="I596" s="13"/>
      <c r="J596" s="13"/>
      <c r="K596" s="13"/>
      <c r="L596" s="13"/>
      <c r="M596" s="13"/>
      <c r="N596" s="13"/>
      <c r="O596" s="13"/>
      <c r="P596" s="181"/>
      <c r="Q596" s="181"/>
      <c r="R596" s="181"/>
      <c r="S596" s="188"/>
      <c r="T596" s="189"/>
      <c r="U596" s="190"/>
      <c r="V596" s="191"/>
      <c r="W596" s="192"/>
      <c r="X596" s="192"/>
      <c r="Y596" s="192"/>
      <c r="Z596" s="192"/>
      <c r="AA596" s="187"/>
      <c r="AB596" s="187"/>
    </row>
    <row r="597" spans="1:28" ht="22.5" customHeight="1">
      <c r="A597" s="13"/>
      <c r="B597" s="13"/>
      <c r="C597" s="13"/>
      <c r="D597" s="13"/>
      <c r="E597" s="13"/>
      <c r="F597" s="13"/>
      <c r="G597" s="13"/>
      <c r="H597" s="13"/>
      <c r="I597" s="13"/>
      <c r="J597" s="13"/>
      <c r="K597" s="13"/>
      <c r="L597" s="13"/>
      <c r="M597" s="13"/>
      <c r="N597" s="13"/>
      <c r="O597" s="13"/>
      <c r="P597" s="181"/>
      <c r="Q597" s="181"/>
      <c r="R597" s="181"/>
      <c r="S597" s="188"/>
      <c r="T597" s="189"/>
      <c r="U597" s="190"/>
      <c r="V597" s="191"/>
      <c r="W597" s="192"/>
      <c r="X597" s="192"/>
      <c r="Y597" s="192"/>
      <c r="Z597" s="192"/>
      <c r="AA597" s="187"/>
      <c r="AB597" s="187"/>
    </row>
    <row r="598" spans="1:28" ht="22.5" customHeight="1">
      <c r="A598" s="13"/>
      <c r="B598" s="13"/>
      <c r="C598" s="13"/>
      <c r="D598" s="13"/>
      <c r="E598" s="13"/>
      <c r="F598" s="13"/>
      <c r="G598" s="13"/>
      <c r="H598" s="13"/>
      <c r="I598" s="13"/>
      <c r="J598" s="13"/>
      <c r="K598" s="13"/>
      <c r="L598" s="13"/>
      <c r="M598" s="13"/>
      <c r="N598" s="13"/>
      <c r="O598" s="13"/>
      <c r="P598" s="181"/>
      <c r="Q598" s="181"/>
      <c r="R598" s="181"/>
      <c r="S598" s="188"/>
      <c r="T598" s="189"/>
      <c r="U598" s="190"/>
      <c r="V598" s="191"/>
      <c r="W598" s="192"/>
      <c r="X598" s="192"/>
      <c r="Y598" s="192"/>
      <c r="Z598" s="192"/>
      <c r="AA598" s="187"/>
      <c r="AB598" s="187"/>
    </row>
    <row r="599" spans="1:28" ht="22.5" customHeight="1">
      <c r="A599" s="13"/>
      <c r="B599" s="13"/>
      <c r="C599" s="13"/>
      <c r="D599" s="13"/>
      <c r="E599" s="13"/>
      <c r="F599" s="13"/>
      <c r="G599" s="13"/>
      <c r="H599" s="13"/>
      <c r="I599" s="13"/>
      <c r="J599" s="13"/>
      <c r="K599" s="13"/>
      <c r="L599" s="13"/>
      <c r="M599" s="13"/>
      <c r="N599" s="13"/>
      <c r="O599" s="13"/>
      <c r="P599" s="181"/>
      <c r="Q599" s="181"/>
      <c r="R599" s="181"/>
      <c r="S599" s="188"/>
      <c r="T599" s="189"/>
      <c r="U599" s="190"/>
      <c r="V599" s="191"/>
      <c r="W599" s="192"/>
      <c r="X599" s="192"/>
      <c r="Y599" s="192"/>
      <c r="Z599" s="192"/>
      <c r="AA599" s="187"/>
      <c r="AB599" s="187"/>
    </row>
    <row r="600" spans="1:28" ht="22.5" customHeight="1">
      <c r="A600" s="13"/>
      <c r="B600" s="13"/>
      <c r="C600" s="13"/>
      <c r="D600" s="13"/>
      <c r="E600" s="13"/>
      <c r="F600" s="13"/>
      <c r="G600" s="13"/>
      <c r="H600" s="13"/>
      <c r="I600" s="13"/>
      <c r="J600" s="13"/>
      <c r="K600" s="13"/>
      <c r="L600" s="13"/>
      <c r="M600" s="13"/>
      <c r="N600" s="13"/>
      <c r="O600" s="13"/>
      <c r="P600" s="181"/>
      <c r="Q600" s="181"/>
      <c r="R600" s="181"/>
      <c r="S600" s="188"/>
      <c r="T600" s="189"/>
      <c r="U600" s="190"/>
      <c r="V600" s="191"/>
      <c r="W600" s="192"/>
      <c r="X600" s="192"/>
      <c r="Y600" s="192"/>
      <c r="Z600" s="192"/>
      <c r="AA600" s="187"/>
      <c r="AB600" s="187"/>
    </row>
    <row r="601" spans="1:28" ht="22.5" customHeight="1">
      <c r="A601" s="13"/>
      <c r="B601" s="13"/>
      <c r="C601" s="13"/>
      <c r="D601" s="13"/>
      <c r="E601" s="13"/>
      <c r="F601" s="13"/>
      <c r="G601" s="13"/>
      <c r="H601" s="13"/>
      <c r="I601" s="13"/>
      <c r="J601" s="13"/>
      <c r="K601" s="13"/>
      <c r="L601" s="13"/>
      <c r="M601" s="13"/>
      <c r="N601" s="13"/>
      <c r="O601" s="13"/>
      <c r="P601" s="181"/>
      <c r="Q601" s="181"/>
      <c r="R601" s="181"/>
      <c r="S601" s="188"/>
      <c r="T601" s="189"/>
      <c r="U601" s="190"/>
      <c r="V601" s="191"/>
      <c r="W601" s="192"/>
      <c r="X601" s="192"/>
      <c r="Y601" s="192"/>
      <c r="Z601" s="192"/>
      <c r="AA601" s="187"/>
      <c r="AB601" s="187"/>
    </row>
    <row r="602" spans="1:28" ht="22.5" customHeight="1">
      <c r="A602" s="13"/>
      <c r="B602" s="13"/>
      <c r="C602" s="13"/>
      <c r="D602" s="13"/>
      <c r="E602" s="13"/>
      <c r="F602" s="13"/>
      <c r="G602" s="13"/>
      <c r="H602" s="13"/>
      <c r="I602" s="13"/>
      <c r="J602" s="13"/>
      <c r="K602" s="13"/>
      <c r="L602" s="13"/>
      <c r="M602" s="13"/>
      <c r="N602" s="13"/>
      <c r="O602" s="13"/>
      <c r="P602" s="181"/>
      <c r="Q602" s="181"/>
      <c r="R602" s="181"/>
      <c r="S602" s="188"/>
      <c r="T602" s="189"/>
      <c r="U602" s="190"/>
      <c r="V602" s="191"/>
      <c r="W602" s="192"/>
      <c r="X602" s="192"/>
      <c r="Y602" s="192"/>
      <c r="Z602" s="192"/>
      <c r="AA602" s="187"/>
      <c r="AB602" s="187"/>
    </row>
    <row r="603" spans="1:28" ht="22.5" customHeight="1">
      <c r="A603" s="13"/>
      <c r="B603" s="13"/>
      <c r="C603" s="13"/>
      <c r="D603" s="13"/>
      <c r="E603" s="13"/>
      <c r="F603" s="13"/>
      <c r="G603" s="13"/>
      <c r="H603" s="13"/>
      <c r="I603" s="13"/>
      <c r="J603" s="13"/>
      <c r="K603" s="13"/>
      <c r="L603" s="13"/>
      <c r="M603" s="13"/>
      <c r="N603" s="13"/>
      <c r="O603" s="13"/>
      <c r="P603" s="181"/>
      <c r="Q603" s="181"/>
      <c r="R603" s="181"/>
      <c r="S603" s="188"/>
      <c r="T603" s="189"/>
      <c r="U603" s="190"/>
      <c r="V603" s="191"/>
      <c r="W603" s="192"/>
      <c r="X603" s="192"/>
      <c r="Y603" s="192"/>
      <c r="Z603" s="192"/>
      <c r="AA603" s="187"/>
      <c r="AB603" s="187"/>
    </row>
    <row r="604" spans="1:28" ht="22.5" customHeight="1">
      <c r="A604" s="13"/>
      <c r="B604" s="13"/>
      <c r="C604" s="13"/>
      <c r="D604" s="13"/>
      <c r="E604" s="13"/>
      <c r="F604" s="13"/>
      <c r="G604" s="13"/>
      <c r="H604" s="13"/>
      <c r="I604" s="13"/>
      <c r="J604" s="13"/>
      <c r="K604" s="13"/>
      <c r="L604" s="13"/>
      <c r="M604" s="13"/>
      <c r="N604" s="13"/>
      <c r="O604" s="13"/>
      <c r="P604" s="181"/>
      <c r="Q604" s="181"/>
      <c r="R604" s="181"/>
      <c r="S604" s="188"/>
      <c r="T604" s="189"/>
      <c r="U604" s="190"/>
      <c r="V604" s="191"/>
      <c r="W604" s="192"/>
      <c r="X604" s="192"/>
      <c r="Y604" s="192"/>
      <c r="Z604" s="192"/>
      <c r="AA604" s="187"/>
      <c r="AB604" s="187"/>
    </row>
    <row r="605" spans="1:28" ht="22.5" customHeight="1">
      <c r="A605" s="13"/>
      <c r="B605" s="13"/>
      <c r="C605" s="13"/>
      <c r="D605" s="13"/>
      <c r="E605" s="13"/>
      <c r="F605" s="13"/>
      <c r="G605" s="13"/>
      <c r="H605" s="13"/>
      <c r="I605" s="13"/>
      <c r="J605" s="13"/>
      <c r="K605" s="13"/>
      <c r="L605" s="13"/>
      <c r="M605" s="13"/>
      <c r="N605" s="13"/>
      <c r="O605" s="13"/>
      <c r="P605" s="181"/>
      <c r="Q605" s="181"/>
      <c r="R605" s="181"/>
      <c r="S605" s="188"/>
      <c r="T605" s="189"/>
      <c r="U605" s="190"/>
      <c r="V605" s="191"/>
      <c r="W605" s="192"/>
      <c r="X605" s="192"/>
      <c r="Y605" s="192"/>
      <c r="Z605" s="192"/>
      <c r="AA605" s="187"/>
      <c r="AB605" s="187"/>
    </row>
    <row r="606" spans="1:28" ht="22.5" customHeight="1">
      <c r="A606" s="13"/>
      <c r="B606" s="13"/>
      <c r="C606" s="13"/>
      <c r="D606" s="13"/>
      <c r="E606" s="13"/>
      <c r="F606" s="13"/>
      <c r="G606" s="13"/>
      <c r="H606" s="13"/>
      <c r="I606" s="13"/>
      <c r="J606" s="13"/>
      <c r="K606" s="13"/>
      <c r="L606" s="13"/>
      <c r="M606" s="13"/>
      <c r="N606" s="13"/>
      <c r="O606" s="13"/>
      <c r="P606" s="181"/>
      <c r="Q606" s="181"/>
      <c r="R606" s="181"/>
      <c r="S606" s="188"/>
      <c r="T606" s="189"/>
      <c r="U606" s="190"/>
      <c r="V606" s="191"/>
      <c r="W606" s="192"/>
      <c r="X606" s="192"/>
      <c r="Y606" s="192"/>
      <c r="Z606" s="192"/>
      <c r="AA606" s="187"/>
      <c r="AB606" s="187"/>
    </row>
    <row r="607" spans="1:28" ht="22.5" customHeight="1">
      <c r="A607" s="13"/>
      <c r="B607" s="13"/>
      <c r="C607" s="13"/>
      <c r="D607" s="13"/>
      <c r="E607" s="13"/>
      <c r="F607" s="13"/>
      <c r="G607" s="13"/>
      <c r="H607" s="13"/>
      <c r="I607" s="13"/>
      <c r="J607" s="13"/>
      <c r="K607" s="13"/>
      <c r="L607" s="13"/>
      <c r="M607" s="13"/>
      <c r="N607" s="13"/>
      <c r="O607" s="13"/>
      <c r="P607" s="181"/>
      <c r="Q607" s="181"/>
      <c r="R607" s="181"/>
      <c r="S607" s="188"/>
      <c r="T607" s="189"/>
      <c r="U607" s="190"/>
      <c r="V607" s="191"/>
      <c r="W607" s="192"/>
      <c r="X607" s="192"/>
      <c r="Y607" s="192"/>
      <c r="Z607" s="192"/>
      <c r="AA607" s="187"/>
      <c r="AB607" s="187"/>
    </row>
    <row r="608" spans="1:28" ht="22.5" customHeight="1">
      <c r="A608" s="13"/>
      <c r="B608" s="13"/>
      <c r="C608" s="13"/>
      <c r="D608" s="13"/>
      <c r="E608" s="13"/>
      <c r="F608" s="13"/>
      <c r="G608" s="13"/>
      <c r="H608" s="13"/>
      <c r="I608" s="13"/>
      <c r="J608" s="13"/>
      <c r="K608" s="13"/>
      <c r="L608" s="13"/>
      <c r="M608" s="13"/>
      <c r="N608" s="13"/>
      <c r="O608" s="13"/>
      <c r="P608" s="181"/>
      <c r="Q608" s="181"/>
      <c r="R608" s="181"/>
      <c r="S608" s="188"/>
      <c r="T608" s="189"/>
      <c r="U608" s="190"/>
      <c r="V608" s="191"/>
      <c r="W608" s="192"/>
      <c r="X608" s="192"/>
      <c r="Y608" s="192"/>
      <c r="Z608" s="192"/>
      <c r="AA608" s="187"/>
      <c r="AB608" s="187"/>
    </row>
    <row r="609" spans="1:28" ht="22.5" customHeight="1">
      <c r="A609" s="13"/>
      <c r="B609" s="13"/>
      <c r="C609" s="13"/>
      <c r="D609" s="13"/>
      <c r="E609" s="13"/>
      <c r="F609" s="13"/>
      <c r="G609" s="13"/>
      <c r="H609" s="13"/>
      <c r="I609" s="13"/>
      <c r="J609" s="13"/>
      <c r="K609" s="13"/>
      <c r="L609" s="13"/>
      <c r="M609" s="13"/>
      <c r="N609" s="13"/>
      <c r="O609" s="13"/>
      <c r="P609" s="181"/>
      <c r="Q609" s="181"/>
      <c r="R609" s="181"/>
      <c r="S609" s="188"/>
      <c r="T609" s="189"/>
      <c r="U609" s="190"/>
      <c r="V609" s="191"/>
      <c r="W609" s="192"/>
      <c r="X609" s="192"/>
      <c r="Y609" s="192"/>
      <c r="Z609" s="192"/>
      <c r="AA609" s="187"/>
      <c r="AB609" s="187"/>
    </row>
    <row r="610" spans="1:28" ht="22.5" customHeight="1">
      <c r="A610" s="13"/>
      <c r="B610" s="13"/>
      <c r="C610" s="13"/>
      <c r="D610" s="13"/>
      <c r="E610" s="13"/>
      <c r="F610" s="13"/>
      <c r="G610" s="13"/>
      <c r="H610" s="13"/>
      <c r="I610" s="13"/>
      <c r="J610" s="13"/>
      <c r="K610" s="13"/>
      <c r="L610" s="13"/>
      <c r="M610" s="13"/>
      <c r="N610" s="13"/>
      <c r="O610" s="13"/>
      <c r="P610" s="181"/>
      <c r="Q610" s="181"/>
      <c r="R610" s="181"/>
      <c r="S610" s="188"/>
      <c r="T610" s="189"/>
      <c r="U610" s="190"/>
      <c r="V610" s="191"/>
      <c r="W610" s="192"/>
      <c r="X610" s="192"/>
      <c r="Y610" s="192"/>
      <c r="Z610" s="192"/>
      <c r="AA610" s="187"/>
      <c r="AB610" s="187"/>
    </row>
    <row r="611" spans="1:28" ht="22.5" customHeight="1">
      <c r="A611" s="13"/>
      <c r="B611" s="13"/>
      <c r="C611" s="13"/>
      <c r="D611" s="13"/>
      <c r="E611" s="13"/>
      <c r="F611" s="13"/>
      <c r="G611" s="13"/>
      <c r="H611" s="13"/>
      <c r="I611" s="13"/>
      <c r="J611" s="13"/>
      <c r="K611" s="13"/>
      <c r="L611" s="13"/>
      <c r="M611" s="13"/>
      <c r="N611" s="13"/>
      <c r="O611" s="13"/>
      <c r="P611" s="181"/>
      <c r="Q611" s="181"/>
      <c r="R611" s="181"/>
      <c r="S611" s="188"/>
      <c r="T611" s="189"/>
      <c r="U611" s="190"/>
      <c r="V611" s="191"/>
      <c r="W611" s="192"/>
      <c r="X611" s="192"/>
      <c r="Y611" s="192"/>
      <c r="Z611" s="192"/>
      <c r="AA611" s="187"/>
      <c r="AB611" s="187"/>
    </row>
    <row r="612" spans="1:28" ht="22.5" customHeight="1">
      <c r="A612" s="13"/>
      <c r="B612" s="13"/>
      <c r="C612" s="13"/>
      <c r="D612" s="13"/>
      <c r="E612" s="13"/>
      <c r="F612" s="13"/>
      <c r="G612" s="13"/>
      <c r="H612" s="13"/>
      <c r="I612" s="13"/>
      <c r="J612" s="13"/>
      <c r="K612" s="13"/>
      <c r="L612" s="13"/>
      <c r="M612" s="13"/>
      <c r="N612" s="13"/>
      <c r="O612" s="13"/>
      <c r="P612" s="181"/>
      <c r="Q612" s="181"/>
      <c r="R612" s="181"/>
      <c r="S612" s="188"/>
      <c r="T612" s="189"/>
      <c r="U612" s="190"/>
      <c r="V612" s="191"/>
      <c r="W612" s="192"/>
      <c r="X612" s="192"/>
      <c r="Y612" s="192"/>
      <c r="Z612" s="192"/>
      <c r="AA612" s="187"/>
      <c r="AB612" s="187"/>
    </row>
    <row r="613" spans="1:28" ht="22.5" customHeight="1">
      <c r="A613" s="13"/>
      <c r="B613" s="13"/>
      <c r="C613" s="13"/>
      <c r="D613" s="13"/>
      <c r="E613" s="13"/>
      <c r="F613" s="13"/>
      <c r="G613" s="13"/>
      <c r="H613" s="13"/>
      <c r="I613" s="13"/>
      <c r="J613" s="13"/>
      <c r="K613" s="13"/>
      <c r="L613" s="13"/>
      <c r="M613" s="13"/>
      <c r="N613" s="13"/>
      <c r="O613" s="13"/>
      <c r="P613" s="181"/>
      <c r="Q613" s="181"/>
      <c r="R613" s="181"/>
      <c r="S613" s="188"/>
      <c r="T613" s="189"/>
      <c r="U613" s="190"/>
      <c r="V613" s="191"/>
      <c r="W613" s="192"/>
      <c r="X613" s="192"/>
      <c r="Y613" s="192"/>
      <c r="Z613" s="192"/>
      <c r="AA613" s="187"/>
      <c r="AB613" s="187"/>
    </row>
    <row r="614" spans="1:28" ht="22.5" customHeight="1">
      <c r="A614" s="13"/>
      <c r="B614" s="13"/>
      <c r="C614" s="13"/>
      <c r="D614" s="13"/>
      <c r="E614" s="13"/>
      <c r="F614" s="13"/>
      <c r="G614" s="13"/>
      <c r="H614" s="13"/>
      <c r="I614" s="13"/>
      <c r="J614" s="13"/>
      <c r="K614" s="13"/>
      <c r="L614" s="13"/>
      <c r="M614" s="13"/>
      <c r="N614" s="13"/>
      <c r="O614" s="13"/>
      <c r="P614" s="181"/>
      <c r="Q614" s="181"/>
      <c r="R614" s="181"/>
      <c r="S614" s="188"/>
      <c r="T614" s="189"/>
      <c r="U614" s="190"/>
      <c r="V614" s="191"/>
      <c r="W614" s="192"/>
      <c r="X614" s="192"/>
      <c r="Y614" s="192"/>
      <c r="Z614" s="192"/>
      <c r="AA614" s="187"/>
      <c r="AB614" s="187"/>
    </row>
    <row r="615" spans="1:28" ht="22.5" customHeight="1">
      <c r="A615" s="13"/>
      <c r="B615" s="13"/>
      <c r="C615" s="13"/>
      <c r="D615" s="13"/>
      <c r="E615" s="13"/>
      <c r="F615" s="13"/>
      <c r="G615" s="13"/>
      <c r="H615" s="13"/>
      <c r="I615" s="13"/>
      <c r="J615" s="13"/>
      <c r="K615" s="13"/>
      <c r="L615" s="13"/>
      <c r="M615" s="13"/>
      <c r="N615" s="13"/>
      <c r="O615" s="13"/>
      <c r="P615" s="181"/>
      <c r="Q615" s="181"/>
      <c r="R615" s="181"/>
      <c r="S615" s="188"/>
      <c r="T615" s="189"/>
      <c r="U615" s="190"/>
      <c r="V615" s="191"/>
      <c r="W615" s="192"/>
      <c r="X615" s="192"/>
      <c r="Y615" s="192"/>
      <c r="Z615" s="192"/>
      <c r="AA615" s="187"/>
      <c r="AB615" s="187"/>
    </row>
    <row r="616" spans="1:28" ht="22.5" customHeight="1">
      <c r="A616" s="13"/>
      <c r="B616" s="13"/>
      <c r="C616" s="13"/>
      <c r="D616" s="13"/>
      <c r="E616" s="13"/>
      <c r="F616" s="13"/>
      <c r="G616" s="13"/>
      <c r="H616" s="13"/>
      <c r="I616" s="13"/>
      <c r="J616" s="13"/>
      <c r="K616" s="13"/>
      <c r="L616" s="13"/>
      <c r="M616" s="13"/>
      <c r="N616" s="13"/>
      <c r="O616" s="13"/>
      <c r="P616" s="181"/>
      <c r="Q616" s="181"/>
      <c r="R616" s="181"/>
      <c r="S616" s="188"/>
      <c r="T616" s="189"/>
      <c r="U616" s="190"/>
      <c r="V616" s="191"/>
      <c r="W616" s="192"/>
      <c r="X616" s="192"/>
      <c r="Y616" s="192"/>
      <c r="Z616" s="192"/>
      <c r="AA616" s="187"/>
      <c r="AB616" s="187"/>
    </row>
    <row r="617" spans="1:28" ht="22.5" customHeight="1">
      <c r="A617" s="13"/>
      <c r="B617" s="13"/>
      <c r="C617" s="13"/>
      <c r="D617" s="13"/>
      <c r="E617" s="13"/>
      <c r="F617" s="13"/>
      <c r="G617" s="13"/>
      <c r="H617" s="13"/>
      <c r="I617" s="13"/>
      <c r="J617" s="13"/>
      <c r="K617" s="13"/>
      <c r="L617" s="13"/>
      <c r="M617" s="13"/>
      <c r="N617" s="13"/>
      <c r="O617" s="13"/>
      <c r="P617" s="181"/>
      <c r="Q617" s="181"/>
      <c r="R617" s="181"/>
      <c r="S617" s="188"/>
      <c r="T617" s="189"/>
      <c r="U617" s="190"/>
      <c r="V617" s="191"/>
      <c r="W617" s="192"/>
      <c r="X617" s="192"/>
      <c r="Y617" s="192"/>
      <c r="Z617" s="192"/>
      <c r="AA617" s="187"/>
      <c r="AB617" s="187"/>
    </row>
    <row r="618" spans="1:28" ht="22.5" customHeight="1">
      <c r="A618" s="13"/>
      <c r="B618" s="13"/>
      <c r="C618" s="13"/>
      <c r="D618" s="13"/>
      <c r="E618" s="13"/>
      <c r="F618" s="13"/>
      <c r="G618" s="13"/>
      <c r="H618" s="13"/>
      <c r="I618" s="13"/>
      <c r="J618" s="13"/>
      <c r="K618" s="13"/>
      <c r="L618" s="13"/>
      <c r="M618" s="13"/>
      <c r="N618" s="13"/>
      <c r="O618" s="13"/>
      <c r="P618" s="181"/>
      <c r="Q618" s="181"/>
      <c r="R618" s="181"/>
      <c r="S618" s="188"/>
      <c r="T618" s="189"/>
      <c r="U618" s="190"/>
      <c r="V618" s="191"/>
      <c r="W618" s="192"/>
      <c r="X618" s="192"/>
      <c r="Y618" s="192"/>
      <c r="Z618" s="192"/>
      <c r="AA618" s="187"/>
      <c r="AB618" s="187"/>
    </row>
    <row r="619" spans="1:28" ht="22.5" customHeight="1">
      <c r="A619" s="13"/>
      <c r="B619" s="13"/>
      <c r="C619" s="13"/>
      <c r="D619" s="13"/>
      <c r="E619" s="13"/>
      <c r="F619" s="13"/>
      <c r="G619" s="13"/>
      <c r="H619" s="13"/>
      <c r="I619" s="13"/>
      <c r="J619" s="13"/>
      <c r="K619" s="13"/>
      <c r="L619" s="13"/>
      <c r="M619" s="13"/>
      <c r="N619" s="13"/>
      <c r="O619" s="13"/>
      <c r="P619" s="181"/>
      <c r="Q619" s="181"/>
      <c r="R619" s="181"/>
      <c r="S619" s="188"/>
      <c r="T619" s="189"/>
      <c r="U619" s="190"/>
      <c r="V619" s="191"/>
      <c r="W619" s="192"/>
      <c r="X619" s="192"/>
      <c r="Y619" s="192"/>
      <c r="Z619" s="192"/>
      <c r="AA619" s="187"/>
      <c r="AB619" s="187"/>
    </row>
    <row r="620" spans="1:28" ht="22.5" customHeight="1">
      <c r="A620" s="13"/>
      <c r="B620" s="13"/>
      <c r="C620" s="13"/>
      <c r="D620" s="13"/>
      <c r="E620" s="13"/>
      <c r="F620" s="13"/>
      <c r="G620" s="13"/>
      <c r="H620" s="13"/>
      <c r="I620" s="13"/>
      <c r="J620" s="13"/>
      <c r="K620" s="13"/>
      <c r="L620" s="13"/>
      <c r="M620" s="13"/>
      <c r="N620" s="13"/>
      <c r="O620" s="13"/>
      <c r="P620" s="181"/>
      <c r="Q620" s="181"/>
      <c r="R620" s="181"/>
      <c r="S620" s="188"/>
      <c r="T620" s="189"/>
      <c r="U620" s="190"/>
      <c r="V620" s="191"/>
      <c r="W620" s="192"/>
      <c r="X620" s="192"/>
      <c r="Y620" s="192"/>
      <c r="Z620" s="192"/>
      <c r="AA620" s="187"/>
      <c r="AB620" s="187"/>
    </row>
    <row r="621" spans="1:28" ht="22.5" customHeight="1">
      <c r="A621" s="13"/>
      <c r="B621" s="13"/>
      <c r="C621" s="13"/>
      <c r="D621" s="13"/>
      <c r="E621" s="13"/>
      <c r="F621" s="13"/>
      <c r="G621" s="13"/>
      <c r="H621" s="13"/>
      <c r="I621" s="13"/>
      <c r="J621" s="13"/>
      <c r="K621" s="13"/>
      <c r="L621" s="13"/>
      <c r="M621" s="13"/>
      <c r="N621" s="13"/>
      <c r="O621" s="13"/>
      <c r="P621" s="181"/>
      <c r="Q621" s="181"/>
      <c r="R621" s="181"/>
      <c r="S621" s="188"/>
      <c r="T621" s="189"/>
      <c r="U621" s="190"/>
      <c r="V621" s="191"/>
      <c r="W621" s="192"/>
      <c r="X621" s="192"/>
      <c r="Y621" s="192"/>
      <c r="Z621" s="192"/>
      <c r="AA621" s="187"/>
      <c r="AB621" s="187"/>
    </row>
    <row r="622" spans="1:28" ht="22.5" customHeight="1">
      <c r="A622" s="13"/>
      <c r="B622" s="13"/>
      <c r="C622" s="13"/>
      <c r="D622" s="13"/>
      <c r="E622" s="13"/>
      <c r="F622" s="13"/>
      <c r="G622" s="13"/>
      <c r="H622" s="13"/>
      <c r="I622" s="13"/>
      <c r="J622" s="13"/>
      <c r="K622" s="13"/>
      <c r="L622" s="13"/>
      <c r="M622" s="13"/>
      <c r="N622" s="13"/>
      <c r="O622" s="13"/>
      <c r="P622" s="181"/>
      <c r="Q622" s="181"/>
      <c r="R622" s="181"/>
      <c r="S622" s="188"/>
      <c r="T622" s="189"/>
      <c r="U622" s="190"/>
      <c r="V622" s="191"/>
      <c r="W622" s="192"/>
      <c r="X622" s="192"/>
      <c r="Y622" s="192"/>
      <c r="Z622" s="192"/>
      <c r="AA622" s="187"/>
      <c r="AB622" s="187"/>
    </row>
    <row r="623" spans="1:28" ht="22.5" customHeight="1">
      <c r="A623" s="13"/>
      <c r="B623" s="13"/>
      <c r="C623" s="13"/>
      <c r="D623" s="13"/>
      <c r="E623" s="13"/>
      <c r="F623" s="13"/>
      <c r="G623" s="13"/>
      <c r="H623" s="13"/>
      <c r="I623" s="13"/>
      <c r="J623" s="13"/>
      <c r="K623" s="13"/>
      <c r="L623" s="13"/>
      <c r="M623" s="13"/>
      <c r="N623" s="13"/>
      <c r="O623" s="13"/>
      <c r="P623" s="181"/>
      <c r="Q623" s="181"/>
      <c r="R623" s="181"/>
      <c r="S623" s="188"/>
      <c r="T623" s="189"/>
      <c r="U623" s="190"/>
      <c r="V623" s="191"/>
      <c r="W623" s="192"/>
      <c r="X623" s="192"/>
      <c r="Y623" s="192"/>
      <c r="Z623" s="192"/>
      <c r="AA623" s="187"/>
      <c r="AB623" s="187"/>
    </row>
    <row r="624" spans="1:28" ht="22.5" customHeight="1">
      <c r="A624" s="13"/>
      <c r="B624" s="13"/>
      <c r="C624" s="13"/>
      <c r="D624" s="13"/>
      <c r="E624" s="13"/>
      <c r="F624" s="13"/>
      <c r="G624" s="13"/>
      <c r="H624" s="13"/>
      <c r="I624" s="13"/>
      <c r="J624" s="13"/>
      <c r="K624" s="13"/>
      <c r="L624" s="13"/>
      <c r="M624" s="13"/>
      <c r="N624" s="13"/>
      <c r="O624" s="13"/>
      <c r="P624" s="181"/>
      <c r="Q624" s="181"/>
      <c r="R624" s="181"/>
      <c r="S624" s="188"/>
      <c r="T624" s="189"/>
      <c r="U624" s="190"/>
      <c r="V624" s="191"/>
      <c r="W624" s="192"/>
      <c r="X624" s="192"/>
      <c r="Y624" s="192"/>
      <c r="Z624" s="192"/>
      <c r="AA624" s="187"/>
      <c r="AB624" s="187"/>
    </row>
    <row r="625" spans="1:28" ht="22.5" customHeight="1">
      <c r="A625" s="13"/>
      <c r="B625" s="13"/>
      <c r="C625" s="13"/>
      <c r="D625" s="13"/>
      <c r="E625" s="13"/>
      <c r="F625" s="13"/>
      <c r="G625" s="13"/>
      <c r="H625" s="13"/>
      <c r="I625" s="13"/>
      <c r="J625" s="13"/>
      <c r="K625" s="13"/>
      <c r="L625" s="13"/>
      <c r="M625" s="13"/>
      <c r="N625" s="13"/>
      <c r="O625" s="13"/>
      <c r="P625" s="181"/>
      <c r="Q625" s="181"/>
      <c r="R625" s="181"/>
      <c r="S625" s="188"/>
      <c r="T625" s="189"/>
      <c r="U625" s="190"/>
      <c r="V625" s="191"/>
      <c r="W625" s="192"/>
      <c r="X625" s="192"/>
      <c r="Y625" s="192"/>
      <c r="Z625" s="192"/>
      <c r="AA625" s="187"/>
      <c r="AB625" s="187"/>
    </row>
    <row r="626" spans="1:28" ht="22.5" customHeight="1">
      <c r="A626" s="13"/>
      <c r="B626" s="13"/>
      <c r="C626" s="13"/>
      <c r="D626" s="13"/>
      <c r="E626" s="13"/>
      <c r="F626" s="13"/>
      <c r="G626" s="13"/>
      <c r="H626" s="13"/>
      <c r="I626" s="13"/>
      <c r="J626" s="13"/>
      <c r="K626" s="13"/>
      <c r="L626" s="13"/>
      <c r="M626" s="13"/>
      <c r="N626" s="13"/>
      <c r="O626" s="13"/>
      <c r="P626" s="181"/>
      <c r="Q626" s="181"/>
      <c r="R626" s="181"/>
      <c r="S626" s="188"/>
      <c r="T626" s="189"/>
      <c r="U626" s="190"/>
      <c r="V626" s="191"/>
      <c r="W626" s="192"/>
      <c r="X626" s="192"/>
      <c r="Y626" s="192"/>
      <c r="Z626" s="192"/>
      <c r="AA626" s="187"/>
      <c r="AB626" s="187"/>
    </row>
    <row r="627" spans="1:28" ht="22.5" customHeight="1">
      <c r="A627" s="13"/>
      <c r="B627" s="13"/>
      <c r="C627" s="13"/>
      <c r="D627" s="13"/>
      <c r="E627" s="13"/>
      <c r="F627" s="13"/>
      <c r="G627" s="13"/>
      <c r="H627" s="13"/>
      <c r="I627" s="13"/>
      <c r="J627" s="13"/>
      <c r="K627" s="13"/>
      <c r="L627" s="13"/>
      <c r="M627" s="13"/>
      <c r="N627" s="13"/>
      <c r="O627" s="13"/>
      <c r="P627" s="181"/>
      <c r="Q627" s="181"/>
      <c r="R627" s="181"/>
      <c r="S627" s="188"/>
      <c r="T627" s="189"/>
      <c r="U627" s="190"/>
      <c r="V627" s="191"/>
      <c r="W627" s="192"/>
      <c r="X627" s="192"/>
      <c r="Y627" s="192"/>
      <c r="Z627" s="192"/>
      <c r="AA627" s="187"/>
      <c r="AB627" s="187"/>
    </row>
    <row r="628" spans="1:28" ht="22.5" customHeight="1">
      <c r="A628" s="13"/>
      <c r="B628" s="13"/>
      <c r="C628" s="13"/>
      <c r="D628" s="13"/>
      <c r="E628" s="13"/>
      <c r="F628" s="13"/>
      <c r="G628" s="13"/>
      <c r="H628" s="13"/>
      <c r="I628" s="13"/>
      <c r="J628" s="13"/>
      <c r="K628" s="13"/>
      <c r="L628" s="13"/>
      <c r="M628" s="13"/>
      <c r="N628" s="13"/>
      <c r="O628" s="13"/>
      <c r="P628" s="181"/>
      <c r="Q628" s="181"/>
      <c r="R628" s="181"/>
      <c r="S628" s="188"/>
      <c r="T628" s="189"/>
      <c r="U628" s="190"/>
      <c r="V628" s="191"/>
      <c r="W628" s="192"/>
      <c r="X628" s="192"/>
      <c r="Y628" s="192"/>
      <c r="Z628" s="192"/>
      <c r="AA628" s="187"/>
      <c r="AB628" s="187"/>
    </row>
    <row r="629" spans="1:28" ht="22.5" customHeight="1">
      <c r="A629" s="13"/>
      <c r="B629" s="13"/>
      <c r="C629" s="13"/>
      <c r="D629" s="13"/>
      <c r="E629" s="13"/>
      <c r="F629" s="13"/>
      <c r="G629" s="13"/>
      <c r="H629" s="13"/>
      <c r="I629" s="13"/>
      <c r="J629" s="13"/>
      <c r="K629" s="13"/>
      <c r="L629" s="13"/>
      <c r="M629" s="13"/>
      <c r="N629" s="13"/>
      <c r="O629" s="13"/>
      <c r="P629" s="181"/>
      <c r="Q629" s="181"/>
      <c r="R629" s="181"/>
      <c r="S629" s="188"/>
      <c r="T629" s="189"/>
      <c r="U629" s="190"/>
      <c r="V629" s="191"/>
      <c r="W629" s="192"/>
      <c r="X629" s="192"/>
      <c r="Y629" s="192"/>
      <c r="Z629" s="192"/>
      <c r="AA629" s="187"/>
      <c r="AB629" s="187"/>
    </row>
    <row r="630" spans="1:28" ht="22.5" customHeight="1">
      <c r="A630" s="13"/>
      <c r="B630" s="13"/>
      <c r="C630" s="13"/>
      <c r="D630" s="13"/>
      <c r="E630" s="13"/>
      <c r="F630" s="13"/>
      <c r="G630" s="13"/>
      <c r="H630" s="13"/>
      <c r="I630" s="13"/>
      <c r="J630" s="13"/>
      <c r="K630" s="13"/>
      <c r="L630" s="13"/>
      <c r="M630" s="13"/>
      <c r="N630" s="13"/>
      <c r="O630" s="13"/>
      <c r="P630" s="181"/>
      <c r="Q630" s="181"/>
      <c r="R630" s="181"/>
      <c r="S630" s="188"/>
      <c r="T630" s="189"/>
      <c r="U630" s="190"/>
      <c r="V630" s="191"/>
      <c r="W630" s="192"/>
      <c r="X630" s="192"/>
      <c r="Y630" s="192"/>
      <c r="Z630" s="192"/>
      <c r="AA630" s="187"/>
      <c r="AB630" s="187"/>
    </row>
    <row r="631" spans="1:28" ht="22.5" customHeight="1">
      <c r="A631" s="13"/>
      <c r="B631" s="13"/>
      <c r="C631" s="13"/>
      <c r="D631" s="13"/>
      <c r="E631" s="13"/>
      <c r="F631" s="13"/>
      <c r="G631" s="13"/>
      <c r="H631" s="13"/>
      <c r="I631" s="13"/>
      <c r="J631" s="13"/>
      <c r="K631" s="13"/>
      <c r="L631" s="13"/>
      <c r="M631" s="13"/>
      <c r="N631" s="13"/>
      <c r="O631" s="13"/>
      <c r="P631" s="181"/>
      <c r="Q631" s="181"/>
      <c r="R631" s="181"/>
      <c r="S631" s="188"/>
      <c r="T631" s="189"/>
      <c r="U631" s="190"/>
      <c r="V631" s="191"/>
      <c r="W631" s="192"/>
      <c r="X631" s="192"/>
      <c r="Y631" s="192"/>
      <c r="Z631" s="192"/>
      <c r="AA631" s="187"/>
      <c r="AB631" s="187"/>
    </row>
    <row r="632" spans="1:28" ht="22.5" customHeight="1">
      <c r="A632" s="13"/>
      <c r="B632" s="13"/>
      <c r="C632" s="13"/>
      <c r="D632" s="13"/>
      <c r="E632" s="13"/>
      <c r="F632" s="13"/>
      <c r="G632" s="13"/>
      <c r="H632" s="13"/>
      <c r="I632" s="13"/>
      <c r="J632" s="13"/>
      <c r="K632" s="13"/>
      <c r="L632" s="13"/>
      <c r="M632" s="13"/>
      <c r="N632" s="13"/>
      <c r="O632" s="13"/>
      <c r="P632" s="181"/>
      <c r="Q632" s="181"/>
      <c r="R632" s="181"/>
      <c r="S632" s="188"/>
      <c r="T632" s="189"/>
      <c r="U632" s="190"/>
      <c r="V632" s="191"/>
      <c r="W632" s="192"/>
      <c r="X632" s="192"/>
      <c r="Y632" s="192"/>
      <c r="Z632" s="192"/>
      <c r="AA632" s="187"/>
      <c r="AB632" s="187"/>
    </row>
    <row r="633" spans="1:28" ht="22.5" customHeight="1">
      <c r="A633" s="13"/>
      <c r="B633" s="13"/>
      <c r="C633" s="13"/>
      <c r="D633" s="13"/>
      <c r="E633" s="13"/>
      <c r="F633" s="13"/>
      <c r="G633" s="13"/>
      <c r="H633" s="13"/>
      <c r="I633" s="13"/>
      <c r="J633" s="13"/>
      <c r="K633" s="13"/>
      <c r="L633" s="13"/>
      <c r="M633" s="13"/>
      <c r="N633" s="13"/>
      <c r="O633" s="13"/>
      <c r="P633" s="181"/>
      <c r="Q633" s="181"/>
      <c r="R633" s="181"/>
      <c r="S633" s="188"/>
      <c r="T633" s="189"/>
      <c r="U633" s="190"/>
      <c r="V633" s="191"/>
      <c r="W633" s="192"/>
      <c r="X633" s="192"/>
      <c r="Y633" s="192"/>
      <c r="Z633" s="192"/>
      <c r="AA633" s="187"/>
      <c r="AB633" s="187"/>
    </row>
    <row r="634" spans="1:28" ht="22.5" customHeight="1">
      <c r="A634" s="13"/>
      <c r="B634" s="13"/>
      <c r="C634" s="13"/>
      <c r="D634" s="13"/>
      <c r="E634" s="13"/>
      <c r="F634" s="13"/>
      <c r="G634" s="13"/>
      <c r="H634" s="13"/>
      <c r="I634" s="13"/>
      <c r="J634" s="13"/>
      <c r="K634" s="13"/>
      <c r="L634" s="13"/>
      <c r="M634" s="13"/>
      <c r="N634" s="13"/>
      <c r="O634" s="13"/>
      <c r="P634" s="181"/>
      <c r="Q634" s="181"/>
      <c r="R634" s="181"/>
      <c r="S634" s="188"/>
      <c r="T634" s="189"/>
      <c r="U634" s="190"/>
      <c r="V634" s="191"/>
      <c r="W634" s="192"/>
      <c r="X634" s="192"/>
      <c r="Y634" s="192"/>
      <c r="Z634" s="192"/>
      <c r="AA634" s="187"/>
      <c r="AB634" s="187"/>
    </row>
    <row r="635" spans="1:28" ht="22.5" customHeight="1">
      <c r="A635" s="13"/>
      <c r="B635" s="13"/>
      <c r="C635" s="13"/>
      <c r="D635" s="13"/>
      <c r="E635" s="13"/>
      <c r="F635" s="13"/>
      <c r="G635" s="13"/>
      <c r="H635" s="13"/>
      <c r="I635" s="13"/>
      <c r="J635" s="13"/>
      <c r="K635" s="13"/>
      <c r="L635" s="13"/>
      <c r="M635" s="13"/>
      <c r="N635" s="13"/>
      <c r="O635" s="13"/>
      <c r="P635" s="181"/>
      <c r="Q635" s="181"/>
      <c r="R635" s="181"/>
      <c r="S635" s="188"/>
      <c r="T635" s="189"/>
      <c r="U635" s="190"/>
      <c r="V635" s="191"/>
      <c r="W635" s="192"/>
      <c r="X635" s="192"/>
      <c r="Y635" s="192"/>
      <c r="Z635" s="192"/>
      <c r="AA635" s="187"/>
      <c r="AB635" s="187"/>
    </row>
    <row r="636" spans="1:28" ht="22.5" customHeight="1">
      <c r="A636" s="13"/>
      <c r="B636" s="13"/>
      <c r="C636" s="13"/>
      <c r="D636" s="13"/>
      <c r="E636" s="13"/>
      <c r="F636" s="13"/>
      <c r="G636" s="13"/>
      <c r="H636" s="13"/>
      <c r="I636" s="13"/>
      <c r="J636" s="13"/>
      <c r="K636" s="13"/>
      <c r="L636" s="13"/>
      <c r="M636" s="13"/>
      <c r="N636" s="13"/>
      <c r="O636" s="13"/>
      <c r="P636" s="181"/>
      <c r="Q636" s="181"/>
      <c r="R636" s="181"/>
      <c r="S636" s="188"/>
      <c r="T636" s="189"/>
      <c r="U636" s="190"/>
      <c r="V636" s="191"/>
      <c r="W636" s="192"/>
      <c r="X636" s="192"/>
      <c r="Y636" s="192"/>
      <c r="Z636" s="192"/>
      <c r="AA636" s="187"/>
      <c r="AB636" s="187"/>
    </row>
    <row r="637" spans="1:28" ht="22.5" customHeight="1">
      <c r="A637" s="13"/>
      <c r="B637" s="13"/>
      <c r="C637" s="13"/>
      <c r="D637" s="13"/>
      <c r="E637" s="13"/>
      <c r="F637" s="13"/>
      <c r="G637" s="13"/>
      <c r="H637" s="13"/>
      <c r="I637" s="13"/>
      <c r="J637" s="13"/>
      <c r="K637" s="13"/>
      <c r="L637" s="13"/>
      <c r="M637" s="13"/>
      <c r="N637" s="13"/>
      <c r="O637" s="13"/>
      <c r="P637" s="181"/>
      <c r="Q637" s="181"/>
      <c r="R637" s="181"/>
      <c r="S637" s="188"/>
      <c r="T637" s="189"/>
      <c r="U637" s="190"/>
      <c r="V637" s="191"/>
      <c r="W637" s="192"/>
      <c r="X637" s="192"/>
      <c r="Y637" s="192"/>
      <c r="Z637" s="192"/>
      <c r="AA637" s="187"/>
      <c r="AB637" s="187"/>
    </row>
    <row r="638" spans="1:28" ht="22.5" customHeight="1">
      <c r="A638" s="13"/>
      <c r="B638" s="13"/>
      <c r="C638" s="13"/>
      <c r="D638" s="13"/>
      <c r="E638" s="13"/>
      <c r="F638" s="13"/>
      <c r="G638" s="13"/>
      <c r="H638" s="13"/>
      <c r="I638" s="13"/>
      <c r="J638" s="13"/>
      <c r="K638" s="13"/>
      <c r="L638" s="13"/>
      <c r="M638" s="13"/>
      <c r="N638" s="13"/>
      <c r="O638" s="13"/>
      <c r="P638" s="181"/>
      <c r="Q638" s="181"/>
      <c r="R638" s="181"/>
      <c r="S638" s="188"/>
      <c r="T638" s="189"/>
      <c r="U638" s="190"/>
      <c r="V638" s="191"/>
      <c r="W638" s="192"/>
      <c r="X638" s="192"/>
      <c r="Y638" s="192"/>
      <c r="Z638" s="192"/>
      <c r="AA638" s="187"/>
      <c r="AB638" s="187"/>
    </row>
    <row r="639" spans="1:28" ht="22.5" customHeight="1">
      <c r="A639" s="13"/>
      <c r="B639" s="13"/>
      <c r="C639" s="13"/>
      <c r="D639" s="13"/>
      <c r="E639" s="13"/>
      <c r="F639" s="13"/>
      <c r="G639" s="13"/>
      <c r="H639" s="13"/>
      <c r="I639" s="13"/>
      <c r="J639" s="13"/>
      <c r="K639" s="13"/>
      <c r="L639" s="13"/>
      <c r="M639" s="13"/>
      <c r="N639" s="13"/>
      <c r="O639" s="13"/>
      <c r="P639" s="181"/>
      <c r="Q639" s="181"/>
      <c r="R639" s="181"/>
      <c r="S639" s="188"/>
      <c r="T639" s="189"/>
      <c r="U639" s="190"/>
      <c r="V639" s="191"/>
      <c r="W639" s="192"/>
      <c r="X639" s="192"/>
      <c r="Y639" s="192"/>
      <c r="Z639" s="192"/>
      <c r="AA639" s="187"/>
      <c r="AB639" s="187"/>
    </row>
    <row r="640" spans="1:28" ht="22.5" customHeight="1">
      <c r="A640" s="13"/>
      <c r="B640" s="13"/>
      <c r="C640" s="13"/>
      <c r="D640" s="13"/>
      <c r="E640" s="13"/>
      <c r="F640" s="13"/>
      <c r="G640" s="13"/>
      <c r="H640" s="13"/>
      <c r="I640" s="13"/>
      <c r="J640" s="13"/>
      <c r="K640" s="13"/>
      <c r="L640" s="13"/>
      <c r="M640" s="13"/>
      <c r="N640" s="13"/>
      <c r="O640" s="13"/>
      <c r="P640" s="181"/>
      <c r="Q640" s="181"/>
      <c r="R640" s="181"/>
      <c r="S640" s="188"/>
      <c r="T640" s="189"/>
      <c r="U640" s="190"/>
      <c r="V640" s="191"/>
      <c r="W640" s="192"/>
      <c r="X640" s="192"/>
      <c r="Y640" s="192"/>
      <c r="Z640" s="192"/>
      <c r="AA640" s="187"/>
      <c r="AB640" s="187"/>
    </row>
    <row r="641" spans="1:28" ht="22.5" customHeight="1">
      <c r="A641" s="13"/>
      <c r="B641" s="13"/>
      <c r="C641" s="13"/>
      <c r="D641" s="13"/>
      <c r="E641" s="13"/>
      <c r="F641" s="13"/>
      <c r="G641" s="13"/>
      <c r="H641" s="13"/>
      <c r="I641" s="13"/>
      <c r="J641" s="13"/>
      <c r="K641" s="13"/>
      <c r="L641" s="13"/>
      <c r="M641" s="13"/>
      <c r="N641" s="13"/>
      <c r="O641" s="13"/>
      <c r="P641" s="181"/>
      <c r="Q641" s="181"/>
      <c r="R641" s="181"/>
      <c r="S641" s="188"/>
      <c r="T641" s="189"/>
      <c r="U641" s="190"/>
      <c r="V641" s="191"/>
      <c r="W641" s="192"/>
      <c r="X641" s="192"/>
      <c r="Y641" s="192"/>
      <c r="Z641" s="192"/>
      <c r="AA641" s="187"/>
      <c r="AB641" s="187"/>
    </row>
    <row r="642" spans="1:28" ht="22.5" customHeight="1">
      <c r="A642" s="13"/>
      <c r="B642" s="13"/>
      <c r="C642" s="13"/>
      <c r="D642" s="13"/>
      <c r="E642" s="13"/>
      <c r="F642" s="13"/>
      <c r="G642" s="13"/>
      <c r="H642" s="13"/>
      <c r="I642" s="13"/>
      <c r="J642" s="13"/>
      <c r="K642" s="13"/>
      <c r="L642" s="13"/>
      <c r="M642" s="13"/>
      <c r="N642" s="13"/>
      <c r="O642" s="13"/>
      <c r="P642" s="181"/>
      <c r="Q642" s="181"/>
      <c r="R642" s="181"/>
      <c r="S642" s="188"/>
      <c r="T642" s="189"/>
      <c r="U642" s="190"/>
      <c r="V642" s="191"/>
      <c r="W642" s="192"/>
      <c r="X642" s="192"/>
      <c r="Y642" s="192"/>
      <c r="Z642" s="192"/>
      <c r="AA642" s="187"/>
      <c r="AB642" s="187"/>
    </row>
    <row r="643" spans="1:28" ht="22.5" customHeight="1">
      <c r="A643" s="13"/>
      <c r="B643" s="13"/>
      <c r="C643" s="13"/>
      <c r="D643" s="13"/>
      <c r="E643" s="13"/>
      <c r="F643" s="13"/>
      <c r="G643" s="13"/>
      <c r="H643" s="13"/>
      <c r="I643" s="13"/>
      <c r="J643" s="13"/>
      <c r="K643" s="13"/>
      <c r="L643" s="13"/>
      <c r="M643" s="13"/>
      <c r="N643" s="13"/>
      <c r="O643" s="13"/>
      <c r="P643" s="181"/>
      <c r="Q643" s="181"/>
      <c r="R643" s="181"/>
      <c r="S643" s="188"/>
      <c r="T643" s="189"/>
      <c r="U643" s="190"/>
      <c r="V643" s="191"/>
      <c r="W643" s="192"/>
      <c r="X643" s="192"/>
      <c r="Y643" s="192"/>
      <c r="Z643" s="192"/>
      <c r="AA643" s="187"/>
      <c r="AB643" s="187"/>
    </row>
    <row r="644" spans="1:28" ht="22.5" customHeight="1">
      <c r="A644" s="13"/>
      <c r="B644" s="13"/>
      <c r="C644" s="13"/>
      <c r="D644" s="13"/>
      <c r="E644" s="13"/>
      <c r="F644" s="13"/>
      <c r="G644" s="13"/>
      <c r="H644" s="13"/>
      <c r="I644" s="13"/>
      <c r="J644" s="13"/>
      <c r="K644" s="13"/>
      <c r="L644" s="13"/>
      <c r="M644" s="13"/>
      <c r="N644" s="13"/>
      <c r="O644" s="13"/>
      <c r="P644" s="181"/>
      <c r="Q644" s="181"/>
      <c r="R644" s="181"/>
      <c r="S644" s="188"/>
      <c r="T644" s="189"/>
      <c r="U644" s="190"/>
      <c r="V644" s="191"/>
      <c r="W644" s="192"/>
      <c r="X644" s="192"/>
      <c r="Y644" s="192"/>
      <c r="Z644" s="192"/>
      <c r="AA644" s="187"/>
      <c r="AB644" s="187"/>
    </row>
    <row r="645" spans="1:28" ht="22.5" customHeight="1">
      <c r="A645" s="13"/>
      <c r="B645" s="13"/>
      <c r="C645" s="13"/>
      <c r="D645" s="13"/>
      <c r="E645" s="13"/>
      <c r="F645" s="13"/>
      <c r="G645" s="13"/>
      <c r="H645" s="13"/>
      <c r="I645" s="13"/>
      <c r="J645" s="13"/>
      <c r="K645" s="13"/>
      <c r="L645" s="13"/>
      <c r="M645" s="13"/>
      <c r="N645" s="13"/>
      <c r="O645" s="13"/>
      <c r="P645" s="181"/>
      <c r="Q645" s="181"/>
      <c r="R645" s="181"/>
      <c r="S645" s="188"/>
      <c r="T645" s="189"/>
      <c r="U645" s="190"/>
      <c r="V645" s="191"/>
      <c r="W645" s="192"/>
      <c r="X645" s="192"/>
      <c r="Y645" s="192"/>
      <c r="Z645" s="192"/>
      <c r="AA645" s="187"/>
      <c r="AB645" s="187"/>
    </row>
    <row r="646" spans="1:28" ht="22.5" customHeight="1">
      <c r="A646" s="13"/>
      <c r="B646" s="13"/>
      <c r="C646" s="13"/>
      <c r="D646" s="13"/>
      <c r="E646" s="13"/>
      <c r="F646" s="13"/>
      <c r="G646" s="13"/>
      <c r="H646" s="13"/>
      <c r="I646" s="13"/>
      <c r="J646" s="13"/>
      <c r="K646" s="13"/>
      <c r="L646" s="13"/>
      <c r="M646" s="13"/>
      <c r="N646" s="13"/>
      <c r="O646" s="13"/>
      <c r="P646" s="181"/>
      <c r="Q646" s="181"/>
      <c r="R646" s="181"/>
      <c r="S646" s="188"/>
      <c r="T646" s="189"/>
      <c r="U646" s="190"/>
      <c r="V646" s="191"/>
      <c r="W646" s="192"/>
      <c r="X646" s="192"/>
      <c r="Y646" s="192"/>
      <c r="Z646" s="192"/>
      <c r="AA646" s="187"/>
      <c r="AB646" s="187"/>
    </row>
    <row r="647" spans="1:28" ht="22.5" customHeight="1">
      <c r="A647" s="13"/>
      <c r="B647" s="13"/>
      <c r="C647" s="13"/>
      <c r="D647" s="13"/>
      <c r="E647" s="13"/>
      <c r="F647" s="13"/>
      <c r="G647" s="13"/>
      <c r="H647" s="13"/>
      <c r="I647" s="13"/>
      <c r="J647" s="13"/>
      <c r="K647" s="13"/>
      <c r="L647" s="13"/>
      <c r="M647" s="13"/>
      <c r="N647" s="13"/>
      <c r="O647" s="13"/>
      <c r="P647" s="181"/>
      <c r="Q647" s="181"/>
      <c r="R647" s="181"/>
      <c r="S647" s="188"/>
      <c r="T647" s="189"/>
      <c r="U647" s="190"/>
      <c r="V647" s="191"/>
      <c r="W647" s="192"/>
      <c r="X647" s="192"/>
      <c r="Y647" s="192"/>
      <c r="Z647" s="192"/>
      <c r="AA647" s="187"/>
      <c r="AB647" s="187"/>
    </row>
    <row r="648" spans="1:28" ht="22.5" customHeight="1">
      <c r="A648" s="13"/>
      <c r="B648" s="13"/>
      <c r="C648" s="13"/>
      <c r="D648" s="13"/>
      <c r="E648" s="13"/>
      <c r="F648" s="13"/>
      <c r="G648" s="13"/>
      <c r="H648" s="13"/>
      <c r="I648" s="13"/>
      <c r="J648" s="13"/>
      <c r="K648" s="13"/>
      <c r="L648" s="13"/>
      <c r="M648" s="13"/>
      <c r="N648" s="13"/>
      <c r="O648" s="13"/>
      <c r="P648" s="181"/>
      <c r="Q648" s="181"/>
      <c r="R648" s="181"/>
      <c r="S648" s="188"/>
      <c r="T648" s="189"/>
      <c r="U648" s="190"/>
      <c r="V648" s="191"/>
      <c r="W648" s="192"/>
      <c r="X648" s="192"/>
      <c r="Y648" s="192"/>
      <c r="Z648" s="192"/>
      <c r="AA648" s="187"/>
      <c r="AB648" s="187"/>
    </row>
    <row r="649" spans="1:28" ht="22.5" customHeight="1">
      <c r="A649" s="13"/>
      <c r="B649" s="13"/>
      <c r="C649" s="13"/>
      <c r="D649" s="13"/>
      <c r="E649" s="13"/>
      <c r="F649" s="13"/>
      <c r="G649" s="13"/>
      <c r="H649" s="13"/>
      <c r="I649" s="13"/>
      <c r="J649" s="13"/>
      <c r="K649" s="13"/>
      <c r="L649" s="13"/>
      <c r="M649" s="13"/>
      <c r="N649" s="13"/>
      <c r="O649" s="13"/>
      <c r="P649" s="181"/>
      <c r="Q649" s="181"/>
      <c r="R649" s="181"/>
      <c r="S649" s="188"/>
      <c r="T649" s="189"/>
      <c r="U649" s="190"/>
      <c r="V649" s="191"/>
      <c r="W649" s="192"/>
      <c r="X649" s="192"/>
      <c r="Y649" s="192"/>
      <c r="Z649" s="192"/>
      <c r="AA649" s="187"/>
      <c r="AB649" s="187"/>
    </row>
    <row r="650" spans="1:28" ht="22.5" customHeight="1">
      <c r="A650" s="13"/>
      <c r="B650" s="13"/>
      <c r="C650" s="13"/>
      <c r="D650" s="13"/>
      <c r="E650" s="13"/>
      <c r="F650" s="13"/>
      <c r="G650" s="13"/>
      <c r="H650" s="13"/>
      <c r="I650" s="13"/>
      <c r="J650" s="13"/>
      <c r="K650" s="13"/>
      <c r="L650" s="13"/>
      <c r="M650" s="13"/>
      <c r="N650" s="13"/>
      <c r="O650" s="13"/>
      <c r="P650" s="181"/>
      <c r="Q650" s="181"/>
      <c r="R650" s="181"/>
      <c r="S650" s="188"/>
      <c r="T650" s="189"/>
      <c r="U650" s="190"/>
      <c r="V650" s="191"/>
      <c r="W650" s="192"/>
      <c r="X650" s="192"/>
      <c r="Y650" s="192"/>
      <c r="Z650" s="192"/>
      <c r="AA650" s="187"/>
      <c r="AB650" s="187"/>
    </row>
    <row r="651" spans="1:28" ht="22.5" customHeight="1">
      <c r="A651" s="13"/>
      <c r="B651" s="13"/>
      <c r="C651" s="13"/>
      <c r="D651" s="13"/>
      <c r="E651" s="13"/>
      <c r="F651" s="13"/>
      <c r="G651" s="13"/>
      <c r="H651" s="13"/>
      <c r="I651" s="13"/>
      <c r="J651" s="13"/>
      <c r="K651" s="13"/>
      <c r="L651" s="13"/>
      <c r="M651" s="13"/>
      <c r="N651" s="13"/>
      <c r="O651" s="13"/>
      <c r="P651" s="181"/>
      <c r="Q651" s="181"/>
      <c r="R651" s="181"/>
      <c r="S651" s="188"/>
      <c r="T651" s="189"/>
      <c r="U651" s="190"/>
      <c r="V651" s="191"/>
      <c r="W651" s="192"/>
      <c r="X651" s="192"/>
      <c r="Y651" s="192"/>
      <c r="Z651" s="192"/>
      <c r="AA651" s="187"/>
      <c r="AB651" s="187"/>
    </row>
    <row r="652" spans="1:28" ht="22.5" customHeight="1">
      <c r="A652" s="13"/>
      <c r="B652" s="13"/>
      <c r="C652" s="13"/>
      <c r="D652" s="13"/>
      <c r="E652" s="13"/>
      <c r="F652" s="13"/>
      <c r="G652" s="13"/>
      <c r="H652" s="13"/>
      <c r="I652" s="13"/>
      <c r="J652" s="13"/>
      <c r="K652" s="13"/>
      <c r="L652" s="13"/>
      <c r="M652" s="13"/>
      <c r="N652" s="13"/>
      <c r="O652" s="13"/>
      <c r="P652" s="181"/>
      <c r="Q652" s="181"/>
      <c r="R652" s="181"/>
      <c r="S652" s="188"/>
      <c r="T652" s="189"/>
      <c r="U652" s="190"/>
      <c r="V652" s="191"/>
      <c r="W652" s="192"/>
      <c r="X652" s="192"/>
      <c r="Y652" s="192"/>
      <c r="Z652" s="192"/>
      <c r="AA652" s="187"/>
      <c r="AB652" s="187"/>
    </row>
    <row r="653" spans="1:28" ht="22.5" customHeight="1">
      <c r="A653" s="13"/>
      <c r="B653" s="13"/>
      <c r="C653" s="13"/>
      <c r="D653" s="13"/>
      <c r="E653" s="13"/>
      <c r="F653" s="13"/>
      <c r="G653" s="13"/>
      <c r="H653" s="13"/>
      <c r="I653" s="13"/>
      <c r="J653" s="13"/>
      <c r="K653" s="13"/>
      <c r="L653" s="13"/>
      <c r="M653" s="13"/>
      <c r="N653" s="13"/>
      <c r="O653" s="13"/>
      <c r="P653" s="181"/>
      <c r="Q653" s="181"/>
      <c r="R653" s="181"/>
      <c r="S653" s="188"/>
      <c r="T653" s="189"/>
      <c r="U653" s="190"/>
      <c r="V653" s="191"/>
      <c r="W653" s="192"/>
      <c r="X653" s="192"/>
      <c r="Y653" s="192"/>
      <c r="Z653" s="192"/>
      <c r="AA653" s="187"/>
      <c r="AB653" s="187"/>
    </row>
    <row r="654" spans="1:28" ht="22.5" customHeight="1">
      <c r="A654" s="13"/>
      <c r="B654" s="13"/>
      <c r="C654" s="13"/>
      <c r="D654" s="13"/>
      <c r="E654" s="13"/>
      <c r="F654" s="13"/>
      <c r="G654" s="13"/>
      <c r="H654" s="13"/>
      <c r="I654" s="13"/>
      <c r="J654" s="13"/>
      <c r="K654" s="13"/>
      <c r="L654" s="13"/>
      <c r="M654" s="13"/>
      <c r="N654" s="13"/>
      <c r="O654" s="13"/>
      <c r="P654" s="181"/>
      <c r="Q654" s="181"/>
      <c r="R654" s="181"/>
      <c r="S654" s="188"/>
      <c r="T654" s="189"/>
      <c r="U654" s="190"/>
      <c r="V654" s="191"/>
      <c r="W654" s="192"/>
      <c r="X654" s="192"/>
      <c r="Y654" s="192"/>
      <c r="Z654" s="192"/>
      <c r="AA654" s="187"/>
      <c r="AB654" s="187"/>
    </row>
    <row r="655" spans="1:28" ht="22.5" customHeight="1">
      <c r="A655" s="13"/>
      <c r="B655" s="13"/>
      <c r="C655" s="13"/>
      <c r="D655" s="13"/>
      <c r="E655" s="13"/>
      <c r="F655" s="13"/>
      <c r="G655" s="13"/>
      <c r="H655" s="13"/>
      <c r="I655" s="13"/>
      <c r="J655" s="13"/>
      <c r="K655" s="13"/>
      <c r="L655" s="13"/>
      <c r="M655" s="13"/>
      <c r="N655" s="13"/>
      <c r="O655" s="13"/>
      <c r="P655" s="181"/>
      <c r="Q655" s="181"/>
      <c r="R655" s="181"/>
      <c r="S655" s="188"/>
      <c r="T655" s="189"/>
      <c r="U655" s="190"/>
      <c r="V655" s="191"/>
      <c r="W655" s="192"/>
      <c r="X655" s="192"/>
      <c r="Y655" s="192"/>
      <c r="Z655" s="192"/>
      <c r="AA655" s="187"/>
      <c r="AB655" s="187"/>
    </row>
    <row r="656" spans="1:28" ht="22.5" customHeight="1">
      <c r="A656" s="13"/>
      <c r="B656" s="13"/>
      <c r="C656" s="13"/>
      <c r="D656" s="13"/>
      <c r="E656" s="13"/>
      <c r="F656" s="13"/>
      <c r="G656" s="13"/>
      <c r="H656" s="13"/>
      <c r="I656" s="13"/>
      <c r="J656" s="13"/>
      <c r="K656" s="13"/>
      <c r="L656" s="13"/>
      <c r="M656" s="13"/>
      <c r="N656" s="13"/>
      <c r="O656" s="13"/>
      <c r="P656" s="181"/>
      <c r="Q656" s="181"/>
      <c r="R656" s="181"/>
      <c r="S656" s="188"/>
      <c r="T656" s="189"/>
      <c r="U656" s="190"/>
      <c r="V656" s="191"/>
      <c r="W656" s="192"/>
      <c r="X656" s="192"/>
      <c r="Y656" s="192"/>
      <c r="Z656" s="192"/>
      <c r="AA656" s="187"/>
      <c r="AB656" s="187"/>
    </row>
    <row r="657" spans="1:28" ht="22.5" customHeight="1">
      <c r="A657" s="13"/>
      <c r="B657" s="13"/>
      <c r="C657" s="13"/>
      <c r="D657" s="13"/>
      <c r="E657" s="13"/>
      <c r="F657" s="13"/>
      <c r="G657" s="13"/>
      <c r="H657" s="13"/>
      <c r="I657" s="13"/>
      <c r="J657" s="13"/>
      <c r="K657" s="13"/>
      <c r="L657" s="13"/>
      <c r="M657" s="13"/>
      <c r="N657" s="13"/>
      <c r="O657" s="13"/>
      <c r="P657" s="181"/>
      <c r="Q657" s="181"/>
      <c r="R657" s="181"/>
      <c r="S657" s="188"/>
      <c r="T657" s="189"/>
      <c r="U657" s="190"/>
      <c r="V657" s="191"/>
      <c r="W657" s="192"/>
      <c r="X657" s="192"/>
      <c r="Y657" s="192"/>
      <c r="Z657" s="192"/>
      <c r="AA657" s="187"/>
      <c r="AB657" s="187"/>
    </row>
    <row r="658" spans="1:28" ht="22.5" customHeight="1">
      <c r="A658" s="13"/>
      <c r="B658" s="13"/>
      <c r="C658" s="13"/>
      <c r="D658" s="13"/>
      <c r="E658" s="13"/>
      <c r="F658" s="13"/>
      <c r="G658" s="13"/>
      <c r="H658" s="13"/>
      <c r="I658" s="13"/>
      <c r="J658" s="13"/>
      <c r="K658" s="13"/>
      <c r="L658" s="13"/>
      <c r="M658" s="13"/>
      <c r="N658" s="13"/>
      <c r="O658" s="13"/>
      <c r="P658" s="181"/>
      <c r="Q658" s="181"/>
      <c r="R658" s="181"/>
      <c r="S658" s="188"/>
      <c r="T658" s="189"/>
      <c r="U658" s="190"/>
      <c r="V658" s="191"/>
      <c r="W658" s="192"/>
      <c r="X658" s="192"/>
      <c r="Y658" s="192"/>
      <c r="Z658" s="192"/>
      <c r="AA658" s="187"/>
      <c r="AB658" s="187"/>
    </row>
    <row r="659" spans="1:28" ht="22.5" customHeight="1">
      <c r="A659" s="13"/>
      <c r="B659" s="13"/>
      <c r="C659" s="13"/>
      <c r="D659" s="13"/>
      <c r="E659" s="13"/>
      <c r="F659" s="13"/>
      <c r="G659" s="13"/>
      <c r="H659" s="13"/>
      <c r="I659" s="13"/>
      <c r="J659" s="13"/>
      <c r="K659" s="13"/>
      <c r="L659" s="13"/>
      <c r="M659" s="13"/>
      <c r="N659" s="13"/>
      <c r="O659" s="13"/>
      <c r="P659" s="181"/>
      <c r="Q659" s="181"/>
      <c r="R659" s="181"/>
      <c r="S659" s="188"/>
      <c r="T659" s="189"/>
      <c r="U659" s="190"/>
      <c r="V659" s="191"/>
      <c r="W659" s="192"/>
      <c r="X659" s="192"/>
      <c r="Y659" s="192"/>
      <c r="Z659" s="192"/>
      <c r="AA659" s="187"/>
      <c r="AB659" s="187"/>
    </row>
    <row r="660" spans="1:28" ht="22.5" customHeight="1">
      <c r="A660" s="13"/>
      <c r="B660" s="13"/>
      <c r="C660" s="13"/>
      <c r="D660" s="13"/>
      <c r="E660" s="13"/>
      <c r="F660" s="13"/>
      <c r="G660" s="13"/>
      <c r="H660" s="13"/>
      <c r="I660" s="13"/>
      <c r="J660" s="13"/>
      <c r="K660" s="13"/>
      <c r="L660" s="13"/>
      <c r="M660" s="13"/>
      <c r="N660" s="13"/>
      <c r="O660" s="13"/>
      <c r="P660" s="181"/>
      <c r="Q660" s="181"/>
      <c r="R660" s="181"/>
      <c r="S660" s="188"/>
      <c r="T660" s="189"/>
      <c r="U660" s="190"/>
      <c r="V660" s="191"/>
      <c r="W660" s="192"/>
      <c r="X660" s="192"/>
      <c r="Y660" s="192"/>
      <c r="Z660" s="192"/>
      <c r="AA660" s="187"/>
      <c r="AB660" s="187"/>
    </row>
    <row r="661" spans="1:28" ht="22.5" customHeight="1">
      <c r="A661" s="13"/>
      <c r="B661" s="13"/>
      <c r="C661" s="13"/>
      <c r="D661" s="13"/>
      <c r="E661" s="13"/>
      <c r="F661" s="13"/>
      <c r="G661" s="13"/>
      <c r="H661" s="13"/>
      <c r="I661" s="13"/>
      <c r="J661" s="13"/>
      <c r="K661" s="13"/>
      <c r="L661" s="13"/>
      <c r="M661" s="13"/>
      <c r="N661" s="13"/>
      <c r="O661" s="13"/>
      <c r="P661" s="181"/>
      <c r="Q661" s="181"/>
      <c r="R661" s="181"/>
      <c r="S661" s="188"/>
      <c r="T661" s="189"/>
      <c r="U661" s="190"/>
      <c r="V661" s="191"/>
      <c r="W661" s="192"/>
      <c r="X661" s="192"/>
      <c r="Y661" s="192"/>
      <c r="Z661" s="192"/>
      <c r="AA661" s="187"/>
      <c r="AB661" s="187"/>
    </row>
    <row r="662" spans="1:28" ht="22.5" customHeight="1">
      <c r="A662" s="13"/>
      <c r="B662" s="13"/>
      <c r="C662" s="13"/>
      <c r="D662" s="13"/>
      <c r="E662" s="13"/>
      <c r="F662" s="13"/>
      <c r="G662" s="13"/>
      <c r="H662" s="13"/>
      <c r="I662" s="13"/>
      <c r="J662" s="13"/>
      <c r="K662" s="13"/>
      <c r="L662" s="13"/>
      <c r="M662" s="13"/>
      <c r="N662" s="13"/>
      <c r="O662" s="13"/>
      <c r="P662" s="181"/>
      <c r="Q662" s="181"/>
      <c r="R662" s="181"/>
      <c r="S662" s="188"/>
      <c r="T662" s="189"/>
      <c r="U662" s="190"/>
      <c r="V662" s="191"/>
      <c r="W662" s="192"/>
      <c r="X662" s="192"/>
      <c r="Y662" s="192"/>
      <c r="Z662" s="192"/>
      <c r="AA662" s="187"/>
      <c r="AB662" s="187"/>
    </row>
    <row r="663" spans="1:28" ht="22.5" customHeight="1">
      <c r="A663" s="13"/>
      <c r="B663" s="13"/>
      <c r="C663" s="13"/>
      <c r="D663" s="13"/>
      <c r="E663" s="13"/>
      <c r="F663" s="13"/>
      <c r="G663" s="13"/>
      <c r="H663" s="13"/>
      <c r="I663" s="13"/>
      <c r="J663" s="13"/>
      <c r="K663" s="13"/>
      <c r="L663" s="13"/>
      <c r="M663" s="13"/>
      <c r="N663" s="13"/>
      <c r="O663" s="13"/>
      <c r="P663" s="181"/>
      <c r="Q663" s="181"/>
      <c r="R663" s="181"/>
      <c r="S663" s="188"/>
      <c r="T663" s="189"/>
      <c r="U663" s="190"/>
      <c r="V663" s="191"/>
      <c r="W663" s="192"/>
      <c r="X663" s="192"/>
      <c r="Y663" s="192"/>
      <c r="Z663" s="192"/>
      <c r="AA663" s="187"/>
      <c r="AB663" s="187"/>
    </row>
    <row r="664" spans="1:28" ht="22.5" customHeight="1">
      <c r="A664" s="13"/>
      <c r="B664" s="13"/>
      <c r="C664" s="13"/>
      <c r="D664" s="13"/>
      <c r="E664" s="13"/>
      <c r="F664" s="13"/>
      <c r="G664" s="13"/>
      <c r="H664" s="13"/>
      <c r="I664" s="13"/>
      <c r="J664" s="13"/>
      <c r="K664" s="13"/>
      <c r="L664" s="13"/>
      <c r="M664" s="13"/>
      <c r="N664" s="13"/>
      <c r="O664" s="13"/>
      <c r="P664" s="181"/>
      <c r="Q664" s="181"/>
      <c r="R664" s="181"/>
      <c r="S664" s="188"/>
      <c r="T664" s="189"/>
      <c r="U664" s="190"/>
      <c r="V664" s="191"/>
      <c r="W664" s="192"/>
      <c r="X664" s="192"/>
      <c r="Y664" s="192"/>
      <c r="Z664" s="192"/>
      <c r="AA664" s="187"/>
      <c r="AB664" s="187"/>
    </row>
    <row r="665" spans="1:28" ht="22.5" customHeight="1">
      <c r="A665" s="13"/>
      <c r="B665" s="13"/>
      <c r="C665" s="13"/>
      <c r="D665" s="13"/>
      <c r="E665" s="13"/>
      <c r="F665" s="13"/>
      <c r="G665" s="13"/>
      <c r="H665" s="13"/>
      <c r="I665" s="13"/>
      <c r="J665" s="13"/>
      <c r="K665" s="13"/>
      <c r="L665" s="13"/>
      <c r="M665" s="13"/>
      <c r="N665" s="13"/>
      <c r="O665" s="13"/>
      <c r="P665" s="181"/>
      <c r="Q665" s="181"/>
      <c r="R665" s="181"/>
      <c r="S665" s="188"/>
      <c r="T665" s="189"/>
      <c r="U665" s="190"/>
      <c r="V665" s="191"/>
      <c r="W665" s="192"/>
      <c r="X665" s="192"/>
      <c r="Y665" s="192"/>
      <c r="Z665" s="192"/>
      <c r="AA665" s="187"/>
      <c r="AB665" s="187"/>
    </row>
    <row r="666" spans="1:28" ht="22.5" customHeight="1">
      <c r="A666" s="13"/>
      <c r="B666" s="13"/>
      <c r="C666" s="13"/>
      <c r="D666" s="13"/>
      <c r="E666" s="13"/>
      <c r="F666" s="13"/>
      <c r="G666" s="13"/>
      <c r="H666" s="13"/>
      <c r="I666" s="13"/>
      <c r="J666" s="13"/>
      <c r="K666" s="13"/>
      <c r="L666" s="13"/>
      <c r="M666" s="13"/>
      <c r="N666" s="13"/>
      <c r="O666" s="13"/>
      <c r="P666" s="181"/>
      <c r="Q666" s="181"/>
      <c r="R666" s="181"/>
      <c r="S666" s="188"/>
      <c r="T666" s="189"/>
      <c r="U666" s="190"/>
      <c r="V666" s="191"/>
      <c r="W666" s="192"/>
      <c r="X666" s="192"/>
      <c r="Y666" s="192"/>
      <c r="Z666" s="192"/>
      <c r="AA666" s="187"/>
      <c r="AB666" s="187"/>
    </row>
    <row r="667" spans="1:28" ht="22.5" customHeight="1">
      <c r="A667" s="13"/>
      <c r="B667" s="13"/>
      <c r="C667" s="13"/>
      <c r="D667" s="13"/>
      <c r="E667" s="13"/>
      <c r="F667" s="13"/>
      <c r="G667" s="13"/>
      <c r="H667" s="13"/>
      <c r="I667" s="13"/>
      <c r="J667" s="13"/>
      <c r="K667" s="13"/>
      <c r="L667" s="13"/>
      <c r="M667" s="13"/>
      <c r="N667" s="13"/>
      <c r="O667" s="13"/>
      <c r="P667" s="181"/>
      <c r="Q667" s="181"/>
      <c r="R667" s="181"/>
      <c r="S667" s="188"/>
      <c r="T667" s="189"/>
      <c r="U667" s="190"/>
      <c r="V667" s="191"/>
      <c r="W667" s="192"/>
      <c r="X667" s="192"/>
      <c r="Y667" s="192"/>
      <c r="Z667" s="192"/>
      <c r="AA667" s="187"/>
      <c r="AB667" s="187"/>
    </row>
    <row r="668" spans="1:28" ht="22.5" customHeight="1">
      <c r="A668" s="13"/>
      <c r="B668" s="13"/>
      <c r="C668" s="13"/>
      <c r="D668" s="13"/>
      <c r="E668" s="13"/>
      <c r="F668" s="13"/>
      <c r="G668" s="13"/>
      <c r="H668" s="13"/>
      <c r="I668" s="13"/>
      <c r="J668" s="13"/>
      <c r="K668" s="13"/>
      <c r="L668" s="13"/>
      <c r="M668" s="13"/>
      <c r="N668" s="13"/>
      <c r="O668" s="13"/>
      <c r="P668" s="181"/>
      <c r="Q668" s="181"/>
      <c r="R668" s="181"/>
      <c r="S668" s="188"/>
      <c r="T668" s="189"/>
      <c r="U668" s="190"/>
      <c r="V668" s="191"/>
      <c r="W668" s="192"/>
      <c r="X668" s="192"/>
      <c r="Y668" s="192"/>
      <c r="Z668" s="192"/>
      <c r="AA668" s="187"/>
      <c r="AB668" s="187"/>
    </row>
    <row r="669" spans="1:28" ht="22.5" customHeight="1">
      <c r="A669" s="13"/>
      <c r="B669" s="13"/>
      <c r="C669" s="13"/>
      <c r="D669" s="13"/>
      <c r="E669" s="13"/>
      <c r="F669" s="13"/>
      <c r="G669" s="13"/>
      <c r="H669" s="13"/>
      <c r="I669" s="13"/>
      <c r="J669" s="13"/>
      <c r="K669" s="13"/>
      <c r="L669" s="13"/>
      <c r="M669" s="13"/>
      <c r="N669" s="13"/>
      <c r="O669" s="13"/>
      <c r="P669" s="181"/>
      <c r="Q669" s="181"/>
      <c r="R669" s="181"/>
      <c r="S669" s="188"/>
      <c r="T669" s="189"/>
      <c r="U669" s="190"/>
      <c r="V669" s="191"/>
      <c r="W669" s="192"/>
      <c r="X669" s="192"/>
      <c r="Y669" s="192"/>
      <c r="Z669" s="192"/>
      <c r="AA669" s="187"/>
      <c r="AB669" s="187"/>
    </row>
    <row r="670" spans="1:28" ht="22.5" customHeight="1">
      <c r="A670" s="13"/>
      <c r="B670" s="13"/>
      <c r="C670" s="13"/>
      <c r="D670" s="13"/>
      <c r="E670" s="13"/>
      <c r="F670" s="13"/>
      <c r="G670" s="13"/>
      <c r="H670" s="13"/>
      <c r="I670" s="13"/>
      <c r="J670" s="13"/>
      <c r="K670" s="13"/>
      <c r="L670" s="13"/>
      <c r="M670" s="13"/>
      <c r="N670" s="13"/>
      <c r="O670" s="13"/>
      <c r="P670" s="181"/>
      <c r="Q670" s="181"/>
      <c r="R670" s="181"/>
      <c r="S670" s="188"/>
      <c r="T670" s="189"/>
      <c r="U670" s="190"/>
      <c r="V670" s="191"/>
      <c r="W670" s="192"/>
      <c r="X670" s="192"/>
      <c r="Y670" s="192"/>
      <c r="Z670" s="192"/>
      <c r="AA670" s="187"/>
      <c r="AB670" s="187"/>
    </row>
    <row r="671" spans="1:28" ht="22.5" customHeight="1">
      <c r="A671" s="13"/>
      <c r="B671" s="13"/>
      <c r="C671" s="13"/>
      <c r="D671" s="13"/>
      <c r="E671" s="13"/>
      <c r="F671" s="13"/>
      <c r="G671" s="13"/>
      <c r="H671" s="13"/>
      <c r="I671" s="13"/>
      <c r="J671" s="13"/>
      <c r="K671" s="13"/>
      <c r="L671" s="13"/>
      <c r="M671" s="13"/>
      <c r="N671" s="13"/>
      <c r="O671" s="13"/>
      <c r="P671" s="181"/>
      <c r="Q671" s="181"/>
      <c r="R671" s="181"/>
      <c r="S671" s="188"/>
      <c r="T671" s="189"/>
      <c r="U671" s="190"/>
      <c r="V671" s="191"/>
      <c r="W671" s="192"/>
      <c r="X671" s="192"/>
      <c r="Y671" s="192"/>
      <c r="Z671" s="192"/>
      <c r="AA671" s="187"/>
      <c r="AB671" s="187"/>
    </row>
    <row r="672" spans="1:28" ht="22.5" customHeight="1">
      <c r="A672" s="13"/>
      <c r="B672" s="13"/>
      <c r="C672" s="13"/>
      <c r="D672" s="13"/>
      <c r="E672" s="13"/>
      <c r="F672" s="13"/>
      <c r="G672" s="13"/>
      <c r="H672" s="13"/>
      <c r="I672" s="13"/>
      <c r="J672" s="13"/>
      <c r="K672" s="13"/>
      <c r="L672" s="13"/>
      <c r="M672" s="13"/>
      <c r="N672" s="13"/>
      <c r="O672" s="13"/>
      <c r="P672" s="181"/>
      <c r="Q672" s="181"/>
      <c r="R672" s="181"/>
      <c r="S672" s="188"/>
      <c r="T672" s="189"/>
      <c r="U672" s="190"/>
      <c r="V672" s="191"/>
      <c r="W672" s="192"/>
      <c r="X672" s="192"/>
      <c r="Y672" s="192"/>
      <c r="Z672" s="192"/>
      <c r="AA672" s="187"/>
      <c r="AB672" s="187"/>
    </row>
    <row r="673" spans="1:28" ht="22.5" customHeight="1">
      <c r="A673" s="13"/>
      <c r="B673" s="13"/>
      <c r="C673" s="13"/>
      <c r="D673" s="13"/>
      <c r="E673" s="13"/>
      <c r="F673" s="13"/>
      <c r="G673" s="13"/>
      <c r="H673" s="13"/>
      <c r="I673" s="13"/>
      <c r="J673" s="13"/>
      <c r="K673" s="13"/>
      <c r="L673" s="13"/>
      <c r="M673" s="13"/>
      <c r="N673" s="13"/>
      <c r="O673" s="13"/>
      <c r="P673" s="181"/>
      <c r="Q673" s="181"/>
      <c r="R673" s="181"/>
      <c r="S673" s="188"/>
      <c r="T673" s="189"/>
      <c r="U673" s="190"/>
      <c r="V673" s="191"/>
      <c r="W673" s="192"/>
      <c r="X673" s="192"/>
      <c r="Y673" s="192"/>
      <c r="Z673" s="192"/>
      <c r="AA673" s="187"/>
      <c r="AB673" s="187"/>
    </row>
    <row r="674" spans="1:28" ht="22.5" customHeight="1">
      <c r="A674" s="13"/>
      <c r="B674" s="13"/>
      <c r="C674" s="13"/>
      <c r="D674" s="13"/>
      <c r="E674" s="13"/>
      <c r="F674" s="13"/>
      <c r="G674" s="13"/>
      <c r="H674" s="13"/>
      <c r="I674" s="13"/>
      <c r="J674" s="13"/>
      <c r="K674" s="13"/>
      <c r="L674" s="13"/>
      <c r="M674" s="13"/>
      <c r="N674" s="13"/>
      <c r="O674" s="13"/>
      <c r="P674" s="181"/>
      <c r="Q674" s="181"/>
      <c r="R674" s="181"/>
      <c r="S674" s="188"/>
      <c r="T674" s="189"/>
      <c r="U674" s="190"/>
      <c r="V674" s="191"/>
      <c r="W674" s="192"/>
      <c r="X674" s="192"/>
      <c r="Y674" s="192"/>
      <c r="Z674" s="192"/>
      <c r="AA674" s="187"/>
      <c r="AB674" s="187"/>
    </row>
    <row r="675" spans="1:28" ht="22.5" customHeight="1">
      <c r="A675" s="13"/>
      <c r="B675" s="13"/>
      <c r="C675" s="13"/>
      <c r="D675" s="13"/>
      <c r="E675" s="13"/>
      <c r="F675" s="13"/>
      <c r="G675" s="13"/>
      <c r="H675" s="13"/>
      <c r="I675" s="13"/>
      <c r="J675" s="13"/>
      <c r="K675" s="13"/>
      <c r="L675" s="13"/>
      <c r="M675" s="13"/>
      <c r="N675" s="13"/>
      <c r="O675" s="13"/>
      <c r="P675" s="181"/>
      <c r="Q675" s="181"/>
      <c r="R675" s="181"/>
      <c r="S675" s="188"/>
      <c r="T675" s="189"/>
      <c r="U675" s="190"/>
      <c r="V675" s="191"/>
      <c r="W675" s="192"/>
      <c r="X675" s="192"/>
      <c r="Y675" s="192"/>
      <c r="Z675" s="192"/>
      <c r="AA675" s="187"/>
      <c r="AB675" s="187"/>
    </row>
    <row r="676" spans="1:28" ht="22.5" customHeight="1">
      <c r="A676" s="13"/>
      <c r="B676" s="13"/>
      <c r="C676" s="13"/>
      <c r="D676" s="13"/>
      <c r="E676" s="13"/>
      <c r="F676" s="13"/>
      <c r="G676" s="13"/>
      <c r="H676" s="13"/>
      <c r="I676" s="13"/>
      <c r="J676" s="13"/>
      <c r="K676" s="13"/>
      <c r="L676" s="13"/>
      <c r="M676" s="13"/>
      <c r="N676" s="13"/>
      <c r="O676" s="13"/>
      <c r="P676" s="181"/>
      <c r="Q676" s="181"/>
      <c r="R676" s="181"/>
      <c r="S676" s="188"/>
      <c r="T676" s="189"/>
      <c r="U676" s="190"/>
      <c r="V676" s="191"/>
      <c r="W676" s="192"/>
      <c r="X676" s="192"/>
      <c r="Y676" s="192"/>
      <c r="Z676" s="192"/>
      <c r="AA676" s="187"/>
      <c r="AB676" s="187"/>
    </row>
    <row r="677" spans="1:28" ht="22.5" customHeight="1">
      <c r="A677" s="13"/>
      <c r="B677" s="13"/>
      <c r="C677" s="13"/>
      <c r="D677" s="13"/>
      <c r="E677" s="13"/>
      <c r="F677" s="13"/>
      <c r="G677" s="13"/>
      <c r="H677" s="13"/>
      <c r="I677" s="13"/>
      <c r="J677" s="13"/>
      <c r="K677" s="13"/>
      <c r="L677" s="13"/>
      <c r="M677" s="13"/>
      <c r="N677" s="13"/>
      <c r="O677" s="13"/>
      <c r="P677" s="181"/>
      <c r="Q677" s="181"/>
      <c r="R677" s="181"/>
      <c r="S677" s="188"/>
      <c r="T677" s="189"/>
      <c r="U677" s="190"/>
      <c r="V677" s="191"/>
      <c r="W677" s="192"/>
      <c r="X677" s="192"/>
      <c r="Y677" s="192"/>
      <c r="Z677" s="192"/>
      <c r="AA677" s="187"/>
      <c r="AB677" s="187"/>
    </row>
    <row r="678" spans="1:28" ht="22.5" customHeight="1">
      <c r="A678" s="13"/>
      <c r="B678" s="13"/>
      <c r="C678" s="13"/>
      <c r="D678" s="13"/>
      <c r="E678" s="13"/>
      <c r="F678" s="13"/>
      <c r="G678" s="13"/>
      <c r="H678" s="13"/>
      <c r="I678" s="13"/>
      <c r="J678" s="13"/>
      <c r="K678" s="13"/>
      <c r="L678" s="13"/>
      <c r="M678" s="13"/>
      <c r="N678" s="13"/>
      <c r="O678" s="13"/>
      <c r="P678" s="181"/>
      <c r="Q678" s="181"/>
      <c r="R678" s="181"/>
      <c r="S678" s="188"/>
      <c r="T678" s="189"/>
      <c r="U678" s="190"/>
      <c r="V678" s="191"/>
      <c r="W678" s="192"/>
      <c r="X678" s="192"/>
      <c r="Y678" s="192"/>
      <c r="Z678" s="192"/>
      <c r="AA678" s="187"/>
      <c r="AB678" s="187"/>
    </row>
    <row r="679" spans="1:28" ht="22.5" customHeight="1">
      <c r="A679" s="13"/>
      <c r="B679" s="13"/>
      <c r="C679" s="13"/>
      <c r="D679" s="13"/>
      <c r="E679" s="13"/>
      <c r="F679" s="13"/>
      <c r="G679" s="13"/>
      <c r="H679" s="13"/>
      <c r="I679" s="13"/>
      <c r="J679" s="13"/>
      <c r="K679" s="13"/>
      <c r="L679" s="13"/>
      <c r="M679" s="13"/>
      <c r="N679" s="13"/>
      <c r="O679" s="13"/>
      <c r="P679" s="181"/>
      <c r="Q679" s="181"/>
      <c r="R679" s="181"/>
      <c r="S679" s="188"/>
      <c r="T679" s="189"/>
      <c r="U679" s="190"/>
      <c r="V679" s="191"/>
      <c r="W679" s="192"/>
      <c r="X679" s="192"/>
      <c r="Y679" s="192"/>
      <c r="Z679" s="192"/>
      <c r="AA679" s="187"/>
      <c r="AB679" s="187"/>
    </row>
    <row r="680" spans="1:28" ht="22.5" customHeight="1">
      <c r="A680" s="13"/>
      <c r="B680" s="13"/>
      <c r="C680" s="13"/>
      <c r="D680" s="13"/>
      <c r="E680" s="13"/>
      <c r="F680" s="13"/>
      <c r="G680" s="13"/>
      <c r="H680" s="13"/>
      <c r="I680" s="13"/>
      <c r="J680" s="13"/>
      <c r="K680" s="13"/>
      <c r="L680" s="13"/>
      <c r="M680" s="13"/>
      <c r="N680" s="13"/>
      <c r="O680" s="13"/>
      <c r="P680" s="181"/>
      <c r="Q680" s="181"/>
      <c r="R680" s="181"/>
      <c r="S680" s="188"/>
      <c r="T680" s="189"/>
      <c r="U680" s="190"/>
      <c r="V680" s="191"/>
      <c r="W680" s="192"/>
      <c r="X680" s="192"/>
      <c r="Y680" s="192"/>
      <c r="Z680" s="192"/>
      <c r="AA680" s="187"/>
      <c r="AB680" s="187"/>
    </row>
    <row r="681" spans="1:28" ht="22.5" customHeight="1">
      <c r="A681" s="13"/>
      <c r="B681" s="13"/>
      <c r="C681" s="13"/>
      <c r="D681" s="13"/>
      <c r="E681" s="13"/>
      <c r="F681" s="13"/>
      <c r="G681" s="13"/>
      <c r="H681" s="13"/>
      <c r="I681" s="13"/>
      <c r="J681" s="13"/>
      <c r="K681" s="13"/>
      <c r="L681" s="13"/>
      <c r="M681" s="13"/>
      <c r="N681" s="13"/>
      <c r="O681" s="13"/>
      <c r="P681" s="181"/>
      <c r="Q681" s="181"/>
      <c r="R681" s="181"/>
      <c r="S681" s="188"/>
      <c r="T681" s="189"/>
      <c r="U681" s="190"/>
      <c r="V681" s="191"/>
      <c r="W681" s="192"/>
      <c r="X681" s="192"/>
      <c r="Y681" s="192"/>
      <c r="Z681" s="192"/>
      <c r="AA681" s="187"/>
      <c r="AB681" s="187"/>
    </row>
    <row r="682" spans="1:28" ht="22.5" customHeight="1">
      <c r="A682" s="13"/>
      <c r="B682" s="13"/>
      <c r="C682" s="13"/>
      <c r="D682" s="13"/>
      <c r="E682" s="13"/>
      <c r="F682" s="13"/>
      <c r="G682" s="13"/>
      <c r="H682" s="13"/>
      <c r="I682" s="13"/>
      <c r="J682" s="13"/>
      <c r="K682" s="13"/>
      <c r="L682" s="13"/>
      <c r="M682" s="13"/>
      <c r="N682" s="13"/>
      <c r="O682" s="13"/>
      <c r="P682" s="181"/>
      <c r="Q682" s="181"/>
      <c r="R682" s="181"/>
      <c r="S682" s="188"/>
      <c r="T682" s="189"/>
      <c r="U682" s="190"/>
      <c r="V682" s="191"/>
      <c r="W682" s="192"/>
      <c r="X682" s="192"/>
      <c r="Y682" s="192"/>
      <c r="Z682" s="192"/>
      <c r="AA682" s="187"/>
      <c r="AB682" s="187"/>
    </row>
    <row r="683" spans="1:28" ht="22.5" customHeight="1">
      <c r="A683" s="13"/>
      <c r="B683" s="13"/>
      <c r="C683" s="13"/>
      <c r="D683" s="13"/>
      <c r="E683" s="13"/>
      <c r="F683" s="13"/>
      <c r="G683" s="13"/>
      <c r="H683" s="13"/>
      <c r="I683" s="13"/>
      <c r="J683" s="13"/>
      <c r="K683" s="13"/>
      <c r="L683" s="13"/>
      <c r="M683" s="13"/>
      <c r="N683" s="13"/>
      <c r="O683" s="13"/>
      <c r="P683" s="181"/>
      <c r="Q683" s="181"/>
      <c r="R683" s="181"/>
      <c r="S683" s="188"/>
      <c r="T683" s="189"/>
      <c r="U683" s="190"/>
      <c r="V683" s="191"/>
      <c r="W683" s="192"/>
      <c r="X683" s="192"/>
      <c r="Y683" s="192"/>
      <c r="Z683" s="192"/>
      <c r="AA683" s="187"/>
      <c r="AB683" s="187"/>
    </row>
    <row r="684" spans="1:28" ht="22.5" customHeight="1">
      <c r="A684" s="13"/>
      <c r="B684" s="13"/>
      <c r="C684" s="13"/>
      <c r="D684" s="13"/>
      <c r="E684" s="13"/>
      <c r="F684" s="13"/>
      <c r="G684" s="13"/>
      <c r="H684" s="13"/>
      <c r="I684" s="13"/>
      <c r="J684" s="13"/>
      <c r="K684" s="13"/>
      <c r="L684" s="13"/>
      <c r="M684" s="13"/>
      <c r="N684" s="13"/>
      <c r="O684" s="13"/>
      <c r="P684" s="181"/>
      <c r="Q684" s="181"/>
      <c r="R684" s="181"/>
      <c r="S684" s="188"/>
      <c r="T684" s="189"/>
      <c r="U684" s="190"/>
      <c r="V684" s="191"/>
      <c r="W684" s="192"/>
      <c r="X684" s="192"/>
      <c r="Y684" s="192"/>
      <c r="Z684" s="192"/>
      <c r="AA684" s="187"/>
      <c r="AB684" s="187"/>
    </row>
    <row r="685" spans="1:28" ht="22.5" customHeight="1">
      <c r="A685" s="13"/>
      <c r="B685" s="13"/>
      <c r="C685" s="13"/>
      <c r="D685" s="13"/>
      <c r="E685" s="13"/>
      <c r="F685" s="13"/>
      <c r="G685" s="13"/>
      <c r="H685" s="13"/>
      <c r="I685" s="13"/>
      <c r="J685" s="13"/>
      <c r="K685" s="13"/>
      <c r="L685" s="13"/>
      <c r="M685" s="13"/>
      <c r="N685" s="13"/>
      <c r="O685" s="13"/>
      <c r="P685" s="181"/>
      <c r="Q685" s="181"/>
      <c r="R685" s="181"/>
      <c r="S685" s="188"/>
      <c r="T685" s="189"/>
      <c r="U685" s="190"/>
      <c r="V685" s="191"/>
      <c r="W685" s="192"/>
      <c r="X685" s="192"/>
      <c r="Y685" s="192"/>
      <c r="Z685" s="192"/>
      <c r="AA685" s="187"/>
      <c r="AB685" s="187"/>
    </row>
    <row r="686" spans="1:28" ht="22.5" customHeight="1">
      <c r="A686" s="13"/>
      <c r="B686" s="13"/>
      <c r="C686" s="13"/>
      <c r="D686" s="13"/>
      <c r="E686" s="13"/>
      <c r="F686" s="13"/>
      <c r="G686" s="13"/>
      <c r="H686" s="13"/>
      <c r="I686" s="13"/>
      <c r="J686" s="13"/>
      <c r="K686" s="13"/>
      <c r="L686" s="13"/>
      <c r="M686" s="13"/>
      <c r="N686" s="13"/>
      <c r="O686" s="13"/>
      <c r="P686" s="181"/>
      <c r="Q686" s="181"/>
      <c r="R686" s="181"/>
      <c r="S686" s="188"/>
      <c r="T686" s="189"/>
      <c r="U686" s="190"/>
      <c r="V686" s="191"/>
      <c r="W686" s="192"/>
      <c r="X686" s="192"/>
      <c r="Y686" s="192"/>
      <c r="Z686" s="192"/>
      <c r="AA686" s="187"/>
      <c r="AB686" s="187"/>
    </row>
    <row r="687" spans="1:28" ht="22.5" customHeight="1">
      <c r="A687" s="13"/>
      <c r="B687" s="13"/>
      <c r="C687" s="13"/>
      <c r="D687" s="13"/>
      <c r="E687" s="13"/>
      <c r="F687" s="13"/>
      <c r="G687" s="13"/>
      <c r="H687" s="13"/>
      <c r="I687" s="13"/>
      <c r="J687" s="13"/>
      <c r="K687" s="13"/>
      <c r="L687" s="13"/>
      <c r="M687" s="13"/>
      <c r="N687" s="13"/>
      <c r="O687" s="13"/>
      <c r="P687" s="181"/>
      <c r="Q687" s="181"/>
      <c r="R687" s="181"/>
      <c r="S687" s="188"/>
      <c r="T687" s="189"/>
      <c r="U687" s="190"/>
      <c r="V687" s="191"/>
      <c r="W687" s="192"/>
      <c r="X687" s="192"/>
      <c r="Y687" s="192"/>
      <c r="Z687" s="192"/>
      <c r="AA687" s="187"/>
      <c r="AB687" s="187"/>
    </row>
    <row r="688" spans="1:28" ht="22.5" customHeight="1">
      <c r="A688" s="13"/>
      <c r="B688" s="13"/>
      <c r="C688" s="13"/>
      <c r="D688" s="13"/>
      <c r="E688" s="13"/>
      <c r="F688" s="13"/>
      <c r="G688" s="13"/>
      <c r="H688" s="13"/>
      <c r="I688" s="13"/>
      <c r="J688" s="13"/>
      <c r="K688" s="13"/>
      <c r="L688" s="13"/>
      <c r="M688" s="13"/>
      <c r="N688" s="13"/>
      <c r="O688" s="13"/>
      <c r="P688" s="181"/>
      <c r="Q688" s="181"/>
      <c r="R688" s="181"/>
      <c r="S688" s="188"/>
      <c r="T688" s="189"/>
      <c r="U688" s="190"/>
      <c r="V688" s="191"/>
      <c r="W688" s="192"/>
      <c r="X688" s="192"/>
      <c r="Y688" s="192"/>
      <c r="Z688" s="192"/>
      <c r="AA688" s="187"/>
      <c r="AB688" s="187"/>
    </row>
    <row r="689" spans="1:28" ht="22.5" customHeight="1">
      <c r="A689" s="13"/>
      <c r="B689" s="13"/>
      <c r="C689" s="13"/>
      <c r="D689" s="13"/>
      <c r="E689" s="13"/>
      <c r="F689" s="13"/>
      <c r="G689" s="13"/>
      <c r="H689" s="13"/>
      <c r="I689" s="13"/>
      <c r="J689" s="13"/>
      <c r="K689" s="13"/>
      <c r="L689" s="13"/>
      <c r="M689" s="13"/>
      <c r="N689" s="13"/>
      <c r="O689" s="13"/>
      <c r="P689" s="181"/>
      <c r="Q689" s="181"/>
      <c r="R689" s="181"/>
      <c r="S689" s="188"/>
      <c r="T689" s="189"/>
      <c r="U689" s="190"/>
      <c r="V689" s="191"/>
      <c r="W689" s="192"/>
      <c r="X689" s="192"/>
      <c r="Y689" s="192"/>
      <c r="Z689" s="192"/>
      <c r="AA689" s="187"/>
      <c r="AB689" s="187"/>
    </row>
    <row r="690" spans="1:28" ht="22.5" customHeight="1">
      <c r="A690" s="13"/>
      <c r="B690" s="13"/>
      <c r="C690" s="13"/>
      <c r="D690" s="13"/>
      <c r="E690" s="13"/>
      <c r="F690" s="13"/>
      <c r="G690" s="13"/>
      <c r="H690" s="13"/>
      <c r="I690" s="13"/>
      <c r="J690" s="13"/>
      <c r="K690" s="13"/>
      <c r="L690" s="13"/>
      <c r="M690" s="13"/>
      <c r="N690" s="13"/>
      <c r="O690" s="13"/>
      <c r="P690" s="181"/>
      <c r="Q690" s="181"/>
      <c r="R690" s="181"/>
      <c r="S690" s="188"/>
      <c r="T690" s="189"/>
      <c r="U690" s="190"/>
      <c r="V690" s="191"/>
      <c r="W690" s="192"/>
      <c r="X690" s="192"/>
      <c r="Y690" s="192"/>
      <c r="Z690" s="192"/>
      <c r="AA690" s="187"/>
      <c r="AB690" s="187"/>
    </row>
    <row r="691" spans="1:28" ht="22.5" customHeight="1">
      <c r="A691" s="13"/>
      <c r="B691" s="13"/>
      <c r="C691" s="13"/>
      <c r="D691" s="13"/>
      <c r="E691" s="13"/>
      <c r="F691" s="13"/>
      <c r="G691" s="13"/>
      <c r="H691" s="13"/>
      <c r="I691" s="13"/>
      <c r="J691" s="13"/>
      <c r="K691" s="13"/>
      <c r="L691" s="13"/>
      <c r="M691" s="13"/>
      <c r="N691" s="13"/>
      <c r="O691" s="13"/>
      <c r="P691" s="181"/>
      <c r="Q691" s="181"/>
      <c r="R691" s="181"/>
      <c r="S691" s="188"/>
      <c r="T691" s="189"/>
      <c r="U691" s="190"/>
      <c r="V691" s="191"/>
      <c r="W691" s="192"/>
      <c r="X691" s="192"/>
      <c r="Y691" s="192"/>
      <c r="Z691" s="192"/>
      <c r="AA691" s="187"/>
      <c r="AB691" s="187"/>
    </row>
    <row r="692" spans="1:28" ht="22.5" customHeight="1">
      <c r="A692" s="13"/>
      <c r="B692" s="13"/>
      <c r="C692" s="13"/>
      <c r="D692" s="13"/>
      <c r="E692" s="13"/>
      <c r="F692" s="13"/>
      <c r="G692" s="13"/>
      <c r="H692" s="13"/>
      <c r="I692" s="13"/>
      <c r="J692" s="13"/>
      <c r="K692" s="13"/>
      <c r="L692" s="13"/>
      <c r="M692" s="13"/>
      <c r="N692" s="13"/>
      <c r="O692" s="13"/>
      <c r="P692" s="181"/>
      <c r="Q692" s="181"/>
      <c r="R692" s="181"/>
      <c r="S692" s="188"/>
      <c r="T692" s="189"/>
      <c r="U692" s="190"/>
      <c r="V692" s="191"/>
      <c r="W692" s="192"/>
      <c r="X692" s="192"/>
      <c r="Y692" s="192"/>
      <c r="Z692" s="192"/>
      <c r="AA692" s="187"/>
      <c r="AB692" s="187"/>
    </row>
    <row r="693" spans="1:28" ht="22.5" customHeight="1">
      <c r="A693" s="13"/>
      <c r="B693" s="13"/>
      <c r="C693" s="13"/>
      <c r="D693" s="13"/>
      <c r="E693" s="13"/>
      <c r="F693" s="13"/>
      <c r="G693" s="13"/>
      <c r="H693" s="13"/>
      <c r="I693" s="13"/>
      <c r="J693" s="13"/>
      <c r="K693" s="13"/>
      <c r="L693" s="13"/>
      <c r="M693" s="13"/>
      <c r="N693" s="13"/>
      <c r="O693" s="13"/>
      <c r="P693" s="181"/>
      <c r="Q693" s="181"/>
      <c r="R693" s="181"/>
      <c r="S693" s="188"/>
      <c r="T693" s="189"/>
      <c r="U693" s="190"/>
      <c r="V693" s="191"/>
      <c r="W693" s="192"/>
      <c r="X693" s="192"/>
      <c r="Y693" s="192"/>
      <c r="Z693" s="192"/>
      <c r="AA693" s="187"/>
      <c r="AB693" s="187"/>
    </row>
    <row r="694" spans="1:28" ht="22.5" customHeight="1">
      <c r="A694" s="13"/>
      <c r="B694" s="13"/>
      <c r="C694" s="13"/>
      <c r="D694" s="13"/>
      <c r="E694" s="13"/>
      <c r="F694" s="13"/>
      <c r="G694" s="13"/>
      <c r="H694" s="13"/>
      <c r="I694" s="13"/>
      <c r="J694" s="13"/>
      <c r="K694" s="13"/>
      <c r="L694" s="13"/>
      <c r="M694" s="13"/>
      <c r="N694" s="13"/>
      <c r="O694" s="13"/>
      <c r="P694" s="181"/>
      <c r="Q694" s="181"/>
      <c r="R694" s="181"/>
      <c r="S694" s="188"/>
      <c r="T694" s="189"/>
      <c r="U694" s="190"/>
      <c r="V694" s="191"/>
      <c r="W694" s="192"/>
      <c r="X694" s="192"/>
      <c r="Y694" s="192"/>
      <c r="Z694" s="192"/>
      <c r="AA694" s="187"/>
      <c r="AB694" s="187"/>
    </row>
    <row r="695" spans="1:28" ht="22.5" customHeight="1">
      <c r="A695" s="13"/>
      <c r="B695" s="13"/>
      <c r="C695" s="13"/>
      <c r="D695" s="13"/>
      <c r="E695" s="13"/>
      <c r="F695" s="13"/>
      <c r="G695" s="13"/>
      <c r="H695" s="13"/>
      <c r="I695" s="13"/>
      <c r="J695" s="13"/>
      <c r="K695" s="13"/>
      <c r="L695" s="13"/>
      <c r="M695" s="13"/>
      <c r="N695" s="13"/>
      <c r="O695" s="13"/>
      <c r="P695" s="181"/>
      <c r="Q695" s="181"/>
      <c r="R695" s="181"/>
      <c r="S695" s="188"/>
      <c r="T695" s="189"/>
      <c r="U695" s="190"/>
      <c r="V695" s="191"/>
      <c r="W695" s="192"/>
      <c r="X695" s="192"/>
      <c r="Y695" s="192"/>
      <c r="Z695" s="192"/>
      <c r="AA695" s="187"/>
      <c r="AB695" s="187"/>
    </row>
    <row r="696" spans="1:28" ht="22.5" customHeight="1">
      <c r="A696" s="13"/>
      <c r="B696" s="13"/>
      <c r="C696" s="13"/>
      <c r="D696" s="13"/>
      <c r="E696" s="13"/>
      <c r="F696" s="13"/>
      <c r="G696" s="13"/>
      <c r="H696" s="13"/>
      <c r="I696" s="13"/>
      <c r="J696" s="13"/>
      <c r="K696" s="13"/>
      <c r="L696" s="13"/>
      <c r="M696" s="13"/>
      <c r="N696" s="13"/>
      <c r="O696" s="13"/>
      <c r="P696" s="181"/>
      <c r="Q696" s="181"/>
      <c r="R696" s="181"/>
      <c r="S696" s="188"/>
      <c r="T696" s="189"/>
      <c r="U696" s="190"/>
      <c r="V696" s="191"/>
      <c r="W696" s="192"/>
      <c r="X696" s="192"/>
      <c r="Y696" s="192"/>
      <c r="Z696" s="192"/>
      <c r="AA696" s="187"/>
      <c r="AB696" s="187"/>
    </row>
    <row r="697" spans="1:28" ht="22.5" customHeight="1">
      <c r="A697" s="13"/>
      <c r="B697" s="13"/>
      <c r="C697" s="13"/>
      <c r="D697" s="13"/>
      <c r="E697" s="13"/>
      <c r="F697" s="13"/>
      <c r="G697" s="13"/>
      <c r="H697" s="13"/>
      <c r="I697" s="13"/>
      <c r="J697" s="13"/>
      <c r="K697" s="13"/>
      <c r="L697" s="13"/>
      <c r="M697" s="13"/>
      <c r="N697" s="13"/>
      <c r="O697" s="13"/>
      <c r="P697" s="181"/>
      <c r="Q697" s="181"/>
      <c r="R697" s="181"/>
      <c r="S697" s="188"/>
      <c r="T697" s="189"/>
      <c r="U697" s="190"/>
      <c r="V697" s="191"/>
      <c r="W697" s="192"/>
      <c r="X697" s="192"/>
      <c r="Y697" s="192"/>
      <c r="Z697" s="192"/>
      <c r="AA697" s="187"/>
      <c r="AB697" s="187"/>
    </row>
    <row r="698" spans="1:28" ht="22.5" customHeight="1">
      <c r="A698" s="13"/>
      <c r="B698" s="13"/>
      <c r="C698" s="13"/>
      <c r="D698" s="13"/>
      <c r="E698" s="13"/>
      <c r="F698" s="13"/>
      <c r="G698" s="13"/>
      <c r="H698" s="13"/>
      <c r="I698" s="13"/>
      <c r="J698" s="13"/>
      <c r="K698" s="13"/>
      <c r="L698" s="13"/>
      <c r="M698" s="13"/>
      <c r="N698" s="13"/>
      <c r="O698" s="13"/>
      <c r="P698" s="181"/>
      <c r="Q698" s="181"/>
      <c r="R698" s="181"/>
      <c r="S698" s="188"/>
      <c r="T698" s="189"/>
      <c r="U698" s="190"/>
      <c r="V698" s="191"/>
      <c r="W698" s="192"/>
      <c r="X698" s="192"/>
      <c r="Y698" s="192"/>
      <c r="Z698" s="192"/>
      <c r="AA698" s="187"/>
      <c r="AB698" s="187"/>
    </row>
    <row r="699" spans="1:28" ht="22.5" customHeight="1">
      <c r="A699" s="13"/>
      <c r="B699" s="13"/>
      <c r="C699" s="13"/>
      <c r="D699" s="13"/>
      <c r="E699" s="13"/>
      <c r="F699" s="13"/>
      <c r="G699" s="13"/>
      <c r="H699" s="13"/>
      <c r="I699" s="13"/>
      <c r="J699" s="13"/>
      <c r="K699" s="13"/>
      <c r="L699" s="13"/>
      <c r="M699" s="13"/>
      <c r="N699" s="13"/>
      <c r="O699" s="13"/>
      <c r="P699" s="181"/>
      <c r="Q699" s="181"/>
      <c r="R699" s="181"/>
      <c r="S699" s="188"/>
      <c r="T699" s="189"/>
      <c r="U699" s="190"/>
      <c r="V699" s="191"/>
      <c r="W699" s="192"/>
      <c r="X699" s="192"/>
      <c r="Y699" s="192"/>
      <c r="Z699" s="192"/>
      <c r="AA699" s="187"/>
      <c r="AB699" s="187"/>
    </row>
    <row r="700" spans="1:28" ht="22.5" customHeight="1">
      <c r="A700" s="13"/>
      <c r="B700" s="13"/>
      <c r="C700" s="13"/>
      <c r="D700" s="13"/>
      <c r="E700" s="13"/>
      <c r="F700" s="13"/>
      <c r="G700" s="13"/>
      <c r="H700" s="13"/>
      <c r="I700" s="13"/>
      <c r="J700" s="13"/>
      <c r="K700" s="13"/>
      <c r="L700" s="13"/>
      <c r="M700" s="13"/>
      <c r="N700" s="13"/>
      <c r="O700" s="13"/>
      <c r="P700" s="181"/>
      <c r="Q700" s="181"/>
      <c r="R700" s="181"/>
      <c r="S700" s="188"/>
      <c r="T700" s="189"/>
      <c r="U700" s="190"/>
      <c r="V700" s="191"/>
      <c r="W700" s="192"/>
      <c r="X700" s="192"/>
      <c r="Y700" s="192"/>
      <c r="Z700" s="192"/>
      <c r="AA700" s="187"/>
      <c r="AB700" s="187"/>
    </row>
    <row r="701" spans="1:28" ht="22.5" customHeight="1">
      <c r="A701" s="13"/>
      <c r="B701" s="13"/>
      <c r="C701" s="13"/>
      <c r="D701" s="13"/>
      <c r="E701" s="13"/>
      <c r="F701" s="13"/>
      <c r="G701" s="13"/>
      <c r="H701" s="13"/>
      <c r="I701" s="13"/>
      <c r="J701" s="13"/>
      <c r="K701" s="13"/>
      <c r="L701" s="13"/>
      <c r="M701" s="13"/>
      <c r="N701" s="13"/>
      <c r="O701" s="13"/>
      <c r="P701" s="181"/>
      <c r="Q701" s="181"/>
      <c r="R701" s="181"/>
      <c r="S701" s="188"/>
      <c r="T701" s="189"/>
      <c r="U701" s="190"/>
      <c r="V701" s="191"/>
      <c r="W701" s="192"/>
      <c r="X701" s="192"/>
      <c r="Y701" s="192"/>
      <c r="Z701" s="192"/>
      <c r="AA701" s="187"/>
      <c r="AB701" s="187"/>
    </row>
    <row r="702" spans="1:28" ht="22.5" customHeight="1">
      <c r="A702" s="13"/>
      <c r="B702" s="13"/>
      <c r="C702" s="13"/>
      <c r="D702" s="13"/>
      <c r="E702" s="13"/>
      <c r="F702" s="13"/>
      <c r="G702" s="13"/>
      <c r="H702" s="13"/>
      <c r="I702" s="13"/>
      <c r="J702" s="13"/>
      <c r="K702" s="13"/>
      <c r="L702" s="13"/>
      <c r="M702" s="13"/>
      <c r="N702" s="13"/>
      <c r="O702" s="13"/>
      <c r="P702" s="181"/>
      <c r="Q702" s="181"/>
      <c r="R702" s="181"/>
      <c r="S702" s="188"/>
      <c r="T702" s="189"/>
      <c r="U702" s="190"/>
      <c r="V702" s="191"/>
      <c r="W702" s="192"/>
      <c r="X702" s="192"/>
      <c r="Y702" s="192"/>
      <c r="Z702" s="192"/>
      <c r="AA702" s="187"/>
      <c r="AB702" s="187"/>
    </row>
    <row r="703" spans="1:28" ht="22.5" customHeight="1">
      <c r="A703" s="13"/>
      <c r="B703" s="13"/>
      <c r="C703" s="13"/>
      <c r="D703" s="13"/>
      <c r="E703" s="13"/>
      <c r="F703" s="13"/>
      <c r="G703" s="13"/>
      <c r="H703" s="13"/>
      <c r="I703" s="13"/>
      <c r="J703" s="13"/>
      <c r="K703" s="13"/>
      <c r="L703" s="13"/>
      <c r="M703" s="13"/>
      <c r="N703" s="13"/>
      <c r="O703" s="13"/>
      <c r="P703" s="181"/>
      <c r="Q703" s="181"/>
      <c r="R703" s="181"/>
      <c r="S703" s="188"/>
      <c r="T703" s="189"/>
      <c r="U703" s="190"/>
      <c r="V703" s="191"/>
      <c r="W703" s="192"/>
      <c r="X703" s="192"/>
      <c r="Y703" s="192"/>
      <c r="Z703" s="192"/>
      <c r="AA703" s="187"/>
      <c r="AB703" s="187"/>
    </row>
    <row r="704" spans="1:28" ht="22.5" customHeight="1">
      <c r="A704" s="13"/>
      <c r="B704" s="13"/>
      <c r="C704" s="13"/>
      <c r="D704" s="13"/>
      <c r="E704" s="13"/>
      <c r="F704" s="13"/>
      <c r="G704" s="13"/>
      <c r="H704" s="13"/>
      <c r="I704" s="13"/>
      <c r="J704" s="13"/>
      <c r="K704" s="13"/>
      <c r="L704" s="13"/>
      <c r="M704" s="13"/>
      <c r="N704" s="13"/>
      <c r="O704" s="13"/>
      <c r="P704" s="181"/>
      <c r="Q704" s="181"/>
      <c r="R704" s="181"/>
      <c r="S704" s="188"/>
      <c r="T704" s="189"/>
      <c r="U704" s="190"/>
      <c r="V704" s="191"/>
      <c r="W704" s="192"/>
      <c r="X704" s="192"/>
      <c r="Y704" s="192"/>
      <c r="Z704" s="192"/>
      <c r="AA704" s="187"/>
      <c r="AB704" s="187"/>
    </row>
    <row r="705" spans="1:28" ht="22.5" customHeight="1">
      <c r="A705" s="13"/>
      <c r="B705" s="13"/>
      <c r="C705" s="13"/>
      <c r="D705" s="13"/>
      <c r="E705" s="13"/>
      <c r="F705" s="13"/>
      <c r="G705" s="13"/>
      <c r="H705" s="13"/>
      <c r="I705" s="13"/>
      <c r="J705" s="13"/>
      <c r="K705" s="13"/>
      <c r="L705" s="13"/>
      <c r="M705" s="13"/>
      <c r="N705" s="13"/>
      <c r="O705" s="13"/>
      <c r="P705" s="181"/>
      <c r="Q705" s="181"/>
      <c r="R705" s="181"/>
      <c r="S705" s="188"/>
      <c r="T705" s="189"/>
      <c r="U705" s="190"/>
      <c r="V705" s="191"/>
      <c r="W705" s="192"/>
      <c r="X705" s="192"/>
      <c r="Y705" s="192"/>
      <c r="Z705" s="192"/>
      <c r="AA705" s="187"/>
      <c r="AB705" s="187"/>
    </row>
    <row r="706" spans="1:28" ht="22.5" customHeight="1">
      <c r="A706" s="13"/>
      <c r="B706" s="13"/>
      <c r="C706" s="13"/>
      <c r="D706" s="13"/>
      <c r="E706" s="13"/>
      <c r="F706" s="13"/>
      <c r="G706" s="13"/>
      <c r="H706" s="13"/>
      <c r="I706" s="13"/>
      <c r="J706" s="13"/>
      <c r="K706" s="13"/>
      <c r="L706" s="13"/>
      <c r="M706" s="13"/>
      <c r="N706" s="13"/>
      <c r="O706" s="13"/>
      <c r="P706" s="181"/>
      <c r="Q706" s="181"/>
      <c r="R706" s="181"/>
      <c r="S706" s="188"/>
      <c r="T706" s="189"/>
      <c r="U706" s="190"/>
      <c r="V706" s="191"/>
      <c r="W706" s="192"/>
      <c r="X706" s="192"/>
      <c r="Y706" s="192"/>
      <c r="Z706" s="192"/>
      <c r="AA706" s="187"/>
      <c r="AB706" s="187"/>
    </row>
    <row r="707" spans="1:28" ht="22.5" customHeight="1">
      <c r="A707" s="13"/>
      <c r="B707" s="13"/>
      <c r="C707" s="13"/>
      <c r="D707" s="13"/>
      <c r="E707" s="13"/>
      <c r="F707" s="13"/>
      <c r="G707" s="13"/>
      <c r="H707" s="13"/>
      <c r="I707" s="13"/>
      <c r="J707" s="13"/>
      <c r="K707" s="13"/>
      <c r="L707" s="13"/>
      <c r="M707" s="13"/>
      <c r="N707" s="13"/>
      <c r="O707" s="13"/>
      <c r="P707" s="181"/>
      <c r="Q707" s="181"/>
      <c r="R707" s="181"/>
      <c r="S707" s="188"/>
      <c r="T707" s="189"/>
      <c r="U707" s="190"/>
      <c r="V707" s="191"/>
      <c r="W707" s="192"/>
      <c r="X707" s="192"/>
      <c r="Y707" s="192"/>
      <c r="Z707" s="192"/>
      <c r="AA707" s="187"/>
      <c r="AB707" s="187"/>
    </row>
    <row r="708" spans="1:28" ht="22.5" customHeight="1">
      <c r="A708" s="13"/>
      <c r="B708" s="13"/>
      <c r="C708" s="13"/>
      <c r="D708" s="13"/>
      <c r="E708" s="13"/>
      <c r="F708" s="13"/>
      <c r="G708" s="13"/>
      <c r="H708" s="13"/>
      <c r="I708" s="13"/>
      <c r="J708" s="13"/>
      <c r="K708" s="13"/>
      <c r="L708" s="13"/>
      <c r="M708" s="13"/>
      <c r="N708" s="13"/>
      <c r="O708" s="13"/>
      <c r="P708" s="181"/>
      <c r="Q708" s="181"/>
      <c r="R708" s="181"/>
      <c r="S708" s="188"/>
      <c r="T708" s="189"/>
      <c r="U708" s="190"/>
      <c r="V708" s="191"/>
      <c r="W708" s="192"/>
      <c r="X708" s="192"/>
      <c r="Y708" s="192"/>
      <c r="Z708" s="192"/>
      <c r="AA708" s="187"/>
      <c r="AB708" s="187"/>
    </row>
    <row r="709" spans="1:28" ht="22.5" customHeight="1">
      <c r="A709" s="13"/>
      <c r="B709" s="13"/>
      <c r="C709" s="13"/>
      <c r="D709" s="13"/>
      <c r="E709" s="13"/>
      <c r="F709" s="13"/>
      <c r="G709" s="13"/>
      <c r="H709" s="13"/>
      <c r="I709" s="13"/>
      <c r="J709" s="13"/>
      <c r="K709" s="13"/>
      <c r="L709" s="13"/>
      <c r="M709" s="13"/>
      <c r="N709" s="13"/>
      <c r="O709" s="13"/>
      <c r="P709" s="181"/>
      <c r="Q709" s="181"/>
      <c r="R709" s="181"/>
      <c r="S709" s="188"/>
      <c r="T709" s="189"/>
      <c r="U709" s="190"/>
      <c r="V709" s="191"/>
      <c r="W709" s="192"/>
      <c r="X709" s="192"/>
      <c r="Y709" s="192"/>
      <c r="Z709" s="192"/>
      <c r="AA709" s="187"/>
      <c r="AB709" s="187"/>
    </row>
    <row r="710" spans="1:28" ht="22.5" customHeight="1">
      <c r="A710" s="13"/>
      <c r="B710" s="13"/>
      <c r="C710" s="13"/>
      <c r="D710" s="13"/>
      <c r="E710" s="13"/>
      <c r="F710" s="13"/>
      <c r="G710" s="13"/>
      <c r="H710" s="13"/>
      <c r="I710" s="13"/>
      <c r="J710" s="13"/>
      <c r="K710" s="13"/>
      <c r="L710" s="13"/>
      <c r="M710" s="13"/>
      <c r="N710" s="13"/>
      <c r="O710" s="13"/>
      <c r="P710" s="181"/>
      <c r="Q710" s="181"/>
      <c r="R710" s="181"/>
      <c r="S710" s="188"/>
      <c r="T710" s="189"/>
      <c r="U710" s="190"/>
      <c r="V710" s="191"/>
      <c r="W710" s="192"/>
      <c r="X710" s="192"/>
      <c r="Y710" s="192"/>
      <c r="Z710" s="192"/>
      <c r="AA710" s="187"/>
      <c r="AB710" s="187"/>
    </row>
    <row r="711" spans="1:28" ht="22.5" customHeight="1">
      <c r="A711" s="13"/>
      <c r="B711" s="13"/>
      <c r="C711" s="13"/>
      <c r="D711" s="13"/>
      <c r="E711" s="13"/>
      <c r="F711" s="13"/>
      <c r="G711" s="13"/>
      <c r="H711" s="13"/>
      <c r="I711" s="13"/>
      <c r="J711" s="13"/>
      <c r="K711" s="13"/>
      <c r="L711" s="13"/>
      <c r="M711" s="13"/>
      <c r="N711" s="13"/>
      <c r="O711" s="13"/>
      <c r="P711" s="181"/>
      <c r="Q711" s="181"/>
      <c r="R711" s="181"/>
      <c r="S711" s="188"/>
      <c r="T711" s="189"/>
      <c r="U711" s="190"/>
      <c r="V711" s="191"/>
      <c r="W711" s="192"/>
      <c r="X711" s="192"/>
      <c r="Y711" s="192"/>
      <c r="Z711" s="192"/>
      <c r="AA711" s="187"/>
      <c r="AB711" s="187"/>
    </row>
    <row r="712" spans="1:28" ht="22.5" customHeight="1">
      <c r="A712" s="13"/>
      <c r="B712" s="13"/>
      <c r="C712" s="13"/>
      <c r="D712" s="13"/>
      <c r="E712" s="13"/>
      <c r="F712" s="13"/>
      <c r="G712" s="13"/>
      <c r="H712" s="13"/>
      <c r="I712" s="13"/>
      <c r="J712" s="13"/>
      <c r="K712" s="13"/>
      <c r="L712" s="13"/>
      <c r="M712" s="13"/>
      <c r="N712" s="13"/>
      <c r="O712" s="13"/>
      <c r="P712" s="181"/>
      <c r="Q712" s="181"/>
      <c r="R712" s="181"/>
      <c r="S712" s="188"/>
      <c r="T712" s="189"/>
      <c r="U712" s="190"/>
      <c r="V712" s="191"/>
      <c r="W712" s="192"/>
      <c r="X712" s="192"/>
      <c r="Y712" s="192"/>
      <c r="Z712" s="192"/>
      <c r="AA712" s="187"/>
      <c r="AB712" s="187"/>
    </row>
    <row r="713" spans="1:28" ht="22.5" customHeight="1">
      <c r="A713" s="13"/>
      <c r="B713" s="13"/>
      <c r="C713" s="13"/>
      <c r="D713" s="13"/>
      <c r="E713" s="13"/>
      <c r="F713" s="13"/>
      <c r="G713" s="13"/>
      <c r="H713" s="13"/>
      <c r="I713" s="13"/>
      <c r="J713" s="13"/>
      <c r="K713" s="13"/>
      <c r="L713" s="13"/>
      <c r="M713" s="13"/>
      <c r="N713" s="13"/>
      <c r="O713" s="13"/>
      <c r="P713" s="181"/>
      <c r="Q713" s="181"/>
      <c r="R713" s="181"/>
      <c r="S713" s="188"/>
      <c r="T713" s="189"/>
      <c r="U713" s="190"/>
      <c r="V713" s="191"/>
      <c r="W713" s="192"/>
      <c r="X713" s="192"/>
      <c r="Y713" s="192"/>
      <c r="Z713" s="192"/>
      <c r="AA713" s="187"/>
      <c r="AB713" s="187"/>
    </row>
    <row r="714" spans="1:28" ht="22.5" customHeight="1">
      <c r="A714" s="13"/>
      <c r="B714" s="13"/>
      <c r="C714" s="13"/>
      <c r="D714" s="13"/>
      <c r="E714" s="13"/>
      <c r="F714" s="13"/>
      <c r="G714" s="13"/>
      <c r="H714" s="13"/>
      <c r="I714" s="13"/>
      <c r="J714" s="13"/>
      <c r="K714" s="13"/>
      <c r="L714" s="13"/>
      <c r="M714" s="13"/>
      <c r="N714" s="13"/>
      <c r="O714" s="13"/>
      <c r="P714" s="181"/>
      <c r="Q714" s="181"/>
      <c r="R714" s="181"/>
      <c r="S714" s="188"/>
      <c r="T714" s="189"/>
      <c r="U714" s="190"/>
      <c r="V714" s="191"/>
      <c r="W714" s="192"/>
      <c r="X714" s="192"/>
      <c r="Y714" s="192"/>
      <c r="Z714" s="192"/>
      <c r="AA714" s="187"/>
      <c r="AB714" s="187"/>
    </row>
    <row r="715" spans="1:28" ht="22.5" customHeight="1">
      <c r="A715" s="13"/>
      <c r="B715" s="13"/>
      <c r="C715" s="13"/>
      <c r="D715" s="13"/>
      <c r="E715" s="13"/>
      <c r="F715" s="13"/>
      <c r="G715" s="13"/>
      <c r="H715" s="13"/>
      <c r="I715" s="13"/>
      <c r="J715" s="13"/>
      <c r="K715" s="13"/>
      <c r="L715" s="13"/>
      <c r="M715" s="13"/>
      <c r="N715" s="13"/>
      <c r="O715" s="13"/>
      <c r="P715" s="181"/>
      <c r="Q715" s="181"/>
      <c r="R715" s="181"/>
      <c r="S715" s="188"/>
      <c r="T715" s="189"/>
      <c r="U715" s="190"/>
      <c r="V715" s="191"/>
      <c r="W715" s="192"/>
      <c r="X715" s="192"/>
      <c r="Y715" s="192"/>
      <c r="Z715" s="192"/>
      <c r="AA715" s="187"/>
      <c r="AB715" s="187"/>
    </row>
    <row r="716" spans="1:28" ht="22.5" customHeight="1">
      <c r="A716" s="13"/>
      <c r="B716" s="13"/>
      <c r="C716" s="13"/>
      <c r="D716" s="13"/>
      <c r="E716" s="13"/>
      <c r="F716" s="13"/>
      <c r="G716" s="13"/>
      <c r="H716" s="13"/>
      <c r="I716" s="13"/>
      <c r="J716" s="13"/>
      <c r="K716" s="13"/>
      <c r="L716" s="13"/>
      <c r="M716" s="13"/>
      <c r="N716" s="13"/>
      <c r="O716" s="13"/>
      <c r="P716" s="181"/>
      <c r="Q716" s="181"/>
      <c r="R716" s="181"/>
      <c r="S716" s="188"/>
      <c r="T716" s="189"/>
      <c r="U716" s="190"/>
      <c r="V716" s="191"/>
      <c r="W716" s="192"/>
      <c r="X716" s="192"/>
      <c r="Y716" s="192"/>
      <c r="Z716" s="192"/>
      <c r="AA716" s="187"/>
      <c r="AB716" s="187"/>
    </row>
    <row r="717" spans="1:28" ht="22.5" customHeight="1">
      <c r="A717" s="13"/>
      <c r="B717" s="13"/>
      <c r="C717" s="13"/>
      <c r="D717" s="13"/>
      <c r="E717" s="13"/>
      <c r="F717" s="13"/>
      <c r="G717" s="13"/>
      <c r="H717" s="13"/>
      <c r="I717" s="13"/>
      <c r="J717" s="13"/>
      <c r="K717" s="13"/>
      <c r="L717" s="13"/>
      <c r="M717" s="13"/>
      <c r="N717" s="13"/>
      <c r="O717" s="13"/>
      <c r="P717" s="181"/>
      <c r="Q717" s="181"/>
      <c r="R717" s="181"/>
      <c r="S717" s="188"/>
      <c r="T717" s="189"/>
      <c r="U717" s="190"/>
      <c r="V717" s="191"/>
      <c r="W717" s="192"/>
      <c r="X717" s="192"/>
      <c r="Y717" s="192"/>
      <c r="Z717" s="192"/>
      <c r="AA717" s="187"/>
      <c r="AB717" s="187"/>
    </row>
    <row r="718" spans="1:28" ht="22.5" customHeight="1">
      <c r="A718" s="13"/>
      <c r="B718" s="13"/>
      <c r="C718" s="13"/>
      <c r="D718" s="13"/>
      <c r="E718" s="13"/>
      <c r="F718" s="13"/>
      <c r="G718" s="13"/>
      <c r="H718" s="13"/>
      <c r="I718" s="13"/>
      <c r="J718" s="13"/>
      <c r="K718" s="13"/>
      <c r="L718" s="13"/>
      <c r="M718" s="13"/>
      <c r="N718" s="13"/>
      <c r="O718" s="13"/>
      <c r="P718" s="181"/>
      <c r="Q718" s="181"/>
      <c r="R718" s="181"/>
      <c r="S718" s="188"/>
      <c r="T718" s="189"/>
      <c r="U718" s="190"/>
      <c r="V718" s="191"/>
      <c r="W718" s="192"/>
      <c r="X718" s="192"/>
      <c r="Y718" s="192"/>
      <c r="Z718" s="192"/>
      <c r="AA718" s="187"/>
      <c r="AB718" s="187"/>
    </row>
    <row r="719" spans="1:28" ht="22.5" customHeight="1">
      <c r="A719" s="13"/>
      <c r="B719" s="13"/>
      <c r="C719" s="13"/>
      <c r="D719" s="13"/>
      <c r="E719" s="13"/>
      <c r="F719" s="13"/>
      <c r="G719" s="13"/>
      <c r="H719" s="13"/>
      <c r="I719" s="13"/>
      <c r="J719" s="13"/>
      <c r="K719" s="13"/>
      <c r="L719" s="13"/>
      <c r="M719" s="13"/>
      <c r="N719" s="13"/>
      <c r="O719" s="13"/>
      <c r="P719" s="181"/>
      <c r="Q719" s="181"/>
      <c r="R719" s="181"/>
      <c r="S719" s="188"/>
      <c r="T719" s="189"/>
      <c r="U719" s="190"/>
      <c r="V719" s="191"/>
      <c r="W719" s="192"/>
      <c r="X719" s="192"/>
      <c r="Y719" s="192"/>
      <c r="Z719" s="192"/>
      <c r="AA719" s="187"/>
      <c r="AB719" s="187"/>
    </row>
    <row r="720" spans="1:28" ht="22.5" customHeight="1">
      <c r="A720" s="13"/>
      <c r="B720" s="13"/>
      <c r="C720" s="13"/>
      <c r="D720" s="13"/>
      <c r="E720" s="13"/>
      <c r="F720" s="13"/>
      <c r="G720" s="13"/>
      <c r="H720" s="13"/>
      <c r="I720" s="13"/>
      <c r="J720" s="13"/>
      <c r="K720" s="13"/>
      <c r="L720" s="13"/>
      <c r="M720" s="13"/>
      <c r="N720" s="13"/>
      <c r="O720" s="13"/>
      <c r="P720" s="181"/>
      <c r="Q720" s="181"/>
      <c r="R720" s="181"/>
      <c r="S720" s="188"/>
      <c r="T720" s="189"/>
      <c r="U720" s="190"/>
      <c r="V720" s="191"/>
      <c r="W720" s="192"/>
      <c r="X720" s="192"/>
      <c r="Y720" s="192"/>
      <c r="Z720" s="192"/>
      <c r="AA720" s="187"/>
      <c r="AB720" s="187"/>
    </row>
    <row r="721" spans="1:28" ht="22.5" customHeight="1">
      <c r="A721" s="13"/>
      <c r="B721" s="13"/>
      <c r="C721" s="13"/>
      <c r="D721" s="13"/>
      <c r="E721" s="13"/>
      <c r="F721" s="13"/>
      <c r="G721" s="13"/>
      <c r="H721" s="13"/>
      <c r="I721" s="13"/>
      <c r="J721" s="13"/>
      <c r="K721" s="13"/>
      <c r="L721" s="13"/>
      <c r="M721" s="13"/>
      <c r="N721" s="13"/>
      <c r="O721" s="13"/>
      <c r="P721" s="181"/>
      <c r="Q721" s="181"/>
      <c r="R721" s="181"/>
      <c r="S721" s="188"/>
      <c r="T721" s="189"/>
      <c r="U721" s="190"/>
      <c r="V721" s="191"/>
      <c r="W721" s="192"/>
      <c r="X721" s="192"/>
      <c r="Y721" s="192"/>
      <c r="Z721" s="192"/>
      <c r="AA721" s="187"/>
      <c r="AB721" s="187"/>
    </row>
    <row r="722" spans="1:28" ht="22.5" customHeight="1">
      <c r="A722" s="13"/>
      <c r="B722" s="13"/>
      <c r="C722" s="13"/>
      <c r="D722" s="13"/>
      <c r="E722" s="13"/>
      <c r="F722" s="13"/>
      <c r="G722" s="13"/>
      <c r="H722" s="13"/>
      <c r="I722" s="13"/>
      <c r="J722" s="13"/>
      <c r="K722" s="13"/>
      <c r="L722" s="13"/>
      <c r="M722" s="13"/>
      <c r="N722" s="13"/>
      <c r="O722" s="13"/>
      <c r="P722" s="181"/>
      <c r="Q722" s="181"/>
      <c r="R722" s="181"/>
      <c r="S722" s="188"/>
      <c r="T722" s="189"/>
      <c r="U722" s="190"/>
      <c r="V722" s="191"/>
      <c r="W722" s="192"/>
      <c r="X722" s="192"/>
      <c r="Y722" s="192"/>
      <c r="Z722" s="192"/>
      <c r="AA722" s="187"/>
      <c r="AB722" s="187"/>
    </row>
    <row r="723" spans="1:28" ht="22.5" customHeight="1">
      <c r="A723" s="13"/>
      <c r="B723" s="13"/>
      <c r="C723" s="13"/>
      <c r="D723" s="13"/>
      <c r="E723" s="13"/>
      <c r="F723" s="13"/>
      <c r="G723" s="13"/>
      <c r="H723" s="13"/>
      <c r="I723" s="13"/>
      <c r="J723" s="13"/>
      <c r="K723" s="13"/>
      <c r="L723" s="13"/>
      <c r="M723" s="13"/>
      <c r="N723" s="13"/>
      <c r="O723" s="13"/>
      <c r="P723" s="181"/>
      <c r="Q723" s="181"/>
      <c r="R723" s="181"/>
      <c r="S723" s="188"/>
      <c r="T723" s="189"/>
      <c r="U723" s="190"/>
      <c r="V723" s="191"/>
      <c r="W723" s="192"/>
      <c r="X723" s="192"/>
      <c r="Y723" s="192"/>
      <c r="Z723" s="192"/>
      <c r="AA723" s="187"/>
      <c r="AB723" s="187"/>
    </row>
    <row r="724" spans="1:28" ht="22.5" customHeight="1">
      <c r="A724" s="13"/>
      <c r="B724" s="13"/>
      <c r="C724" s="13"/>
      <c r="D724" s="13"/>
      <c r="E724" s="13"/>
      <c r="F724" s="13"/>
      <c r="G724" s="13"/>
      <c r="H724" s="13"/>
      <c r="I724" s="13"/>
      <c r="J724" s="13"/>
      <c r="K724" s="13"/>
      <c r="L724" s="13"/>
      <c r="M724" s="13"/>
      <c r="N724" s="13"/>
      <c r="O724" s="13"/>
      <c r="P724" s="181"/>
      <c r="Q724" s="181"/>
      <c r="R724" s="181"/>
      <c r="S724" s="188"/>
      <c r="T724" s="189"/>
      <c r="U724" s="190"/>
      <c r="V724" s="191"/>
      <c r="W724" s="192"/>
      <c r="X724" s="192"/>
      <c r="Y724" s="192"/>
      <c r="Z724" s="192"/>
      <c r="AA724" s="187"/>
      <c r="AB724" s="187"/>
    </row>
    <row r="725" spans="1:28" ht="22.5" customHeight="1">
      <c r="A725" s="13"/>
      <c r="B725" s="13"/>
      <c r="C725" s="13"/>
      <c r="D725" s="13"/>
      <c r="E725" s="13"/>
      <c r="F725" s="13"/>
      <c r="G725" s="13"/>
      <c r="H725" s="13"/>
      <c r="I725" s="13"/>
      <c r="J725" s="13"/>
      <c r="K725" s="13"/>
      <c r="L725" s="13"/>
      <c r="M725" s="13"/>
      <c r="N725" s="13"/>
      <c r="O725" s="13"/>
      <c r="P725" s="181"/>
      <c r="Q725" s="181"/>
      <c r="R725" s="181"/>
      <c r="S725" s="188"/>
      <c r="T725" s="189"/>
      <c r="U725" s="190"/>
      <c r="V725" s="191"/>
      <c r="W725" s="192"/>
      <c r="X725" s="192"/>
      <c r="Y725" s="192"/>
      <c r="Z725" s="192"/>
      <c r="AA725" s="187"/>
      <c r="AB725" s="187"/>
    </row>
    <row r="726" spans="1:28" ht="22.5" customHeight="1">
      <c r="A726" s="13"/>
      <c r="B726" s="13"/>
      <c r="C726" s="13"/>
      <c r="D726" s="13"/>
      <c r="E726" s="13"/>
      <c r="F726" s="13"/>
      <c r="G726" s="13"/>
      <c r="H726" s="13"/>
      <c r="I726" s="13"/>
      <c r="J726" s="13"/>
      <c r="K726" s="13"/>
      <c r="L726" s="13"/>
      <c r="M726" s="13"/>
      <c r="N726" s="13"/>
      <c r="O726" s="13"/>
      <c r="P726" s="181"/>
      <c r="Q726" s="181"/>
      <c r="R726" s="181"/>
      <c r="S726" s="188"/>
      <c r="T726" s="189"/>
      <c r="U726" s="190"/>
      <c r="V726" s="191"/>
      <c r="W726" s="192"/>
      <c r="X726" s="192"/>
      <c r="Y726" s="192"/>
      <c r="Z726" s="192"/>
      <c r="AA726" s="187"/>
      <c r="AB726" s="187"/>
    </row>
    <row r="727" spans="1:28" ht="22.5" customHeight="1">
      <c r="A727" s="13"/>
      <c r="B727" s="13"/>
      <c r="C727" s="13"/>
      <c r="D727" s="13"/>
      <c r="E727" s="13"/>
      <c r="F727" s="13"/>
      <c r="G727" s="13"/>
      <c r="H727" s="13"/>
      <c r="I727" s="13"/>
      <c r="J727" s="13"/>
      <c r="K727" s="13"/>
      <c r="L727" s="13"/>
      <c r="M727" s="13"/>
      <c r="N727" s="13"/>
      <c r="O727" s="13"/>
      <c r="P727" s="181"/>
      <c r="Q727" s="181"/>
      <c r="R727" s="181"/>
      <c r="S727" s="188"/>
      <c r="T727" s="189"/>
      <c r="U727" s="190"/>
      <c r="V727" s="191"/>
      <c r="W727" s="192"/>
      <c r="X727" s="192"/>
      <c r="Y727" s="192"/>
      <c r="Z727" s="192"/>
      <c r="AA727" s="187"/>
      <c r="AB727" s="187"/>
    </row>
    <row r="728" spans="1:28" ht="22.5" customHeight="1">
      <c r="A728" s="13"/>
      <c r="B728" s="13"/>
      <c r="C728" s="13"/>
      <c r="D728" s="13"/>
      <c r="E728" s="13"/>
      <c r="F728" s="13"/>
      <c r="G728" s="13"/>
      <c r="H728" s="13"/>
      <c r="I728" s="13"/>
      <c r="J728" s="13"/>
      <c r="K728" s="13"/>
      <c r="L728" s="13"/>
      <c r="M728" s="13"/>
      <c r="N728" s="13"/>
      <c r="O728" s="13"/>
      <c r="P728" s="181"/>
      <c r="Q728" s="181"/>
      <c r="R728" s="181"/>
      <c r="S728" s="188"/>
      <c r="T728" s="189"/>
      <c r="U728" s="190"/>
      <c r="V728" s="191"/>
      <c r="W728" s="192"/>
      <c r="X728" s="192"/>
      <c r="Y728" s="192"/>
      <c r="Z728" s="192"/>
      <c r="AA728" s="187"/>
      <c r="AB728" s="187"/>
    </row>
    <row r="729" spans="1:28" ht="22.5" customHeight="1">
      <c r="A729" s="13"/>
      <c r="B729" s="13"/>
      <c r="C729" s="13"/>
      <c r="D729" s="13"/>
      <c r="E729" s="13"/>
      <c r="F729" s="13"/>
      <c r="G729" s="13"/>
      <c r="H729" s="13"/>
      <c r="I729" s="13"/>
      <c r="J729" s="13"/>
      <c r="K729" s="13"/>
      <c r="L729" s="13"/>
      <c r="M729" s="13"/>
      <c r="N729" s="13"/>
      <c r="O729" s="13"/>
      <c r="P729" s="181"/>
      <c r="Q729" s="181"/>
      <c r="R729" s="181"/>
      <c r="S729" s="188"/>
      <c r="T729" s="189"/>
      <c r="U729" s="190"/>
      <c r="V729" s="191"/>
      <c r="W729" s="192"/>
      <c r="X729" s="192"/>
      <c r="Y729" s="192"/>
      <c r="Z729" s="192"/>
      <c r="AA729" s="187"/>
      <c r="AB729" s="187"/>
    </row>
    <row r="730" spans="1:28" ht="22.5" customHeight="1">
      <c r="A730" s="13"/>
      <c r="B730" s="13"/>
      <c r="C730" s="13"/>
      <c r="D730" s="13"/>
      <c r="E730" s="13"/>
      <c r="F730" s="13"/>
      <c r="G730" s="13"/>
      <c r="H730" s="13"/>
      <c r="I730" s="13"/>
      <c r="J730" s="13"/>
      <c r="K730" s="13"/>
      <c r="L730" s="13"/>
      <c r="M730" s="13"/>
      <c r="N730" s="13"/>
      <c r="O730" s="13"/>
      <c r="P730" s="181"/>
      <c r="Q730" s="181"/>
      <c r="R730" s="181"/>
      <c r="S730" s="188"/>
      <c r="T730" s="189"/>
      <c r="U730" s="190"/>
      <c r="V730" s="191"/>
      <c r="W730" s="192"/>
      <c r="X730" s="192"/>
      <c r="Y730" s="192"/>
      <c r="Z730" s="192"/>
      <c r="AA730" s="187"/>
      <c r="AB730" s="187"/>
    </row>
    <row r="731" spans="1:28" ht="22.5" customHeight="1">
      <c r="A731" s="13"/>
      <c r="B731" s="13"/>
      <c r="C731" s="13"/>
      <c r="D731" s="13"/>
      <c r="E731" s="13"/>
      <c r="F731" s="13"/>
      <c r="G731" s="13"/>
      <c r="H731" s="13"/>
      <c r="I731" s="13"/>
      <c r="J731" s="13"/>
      <c r="K731" s="13"/>
      <c r="L731" s="13"/>
      <c r="M731" s="13"/>
      <c r="N731" s="13"/>
      <c r="O731" s="13"/>
      <c r="P731" s="181"/>
      <c r="Q731" s="181"/>
      <c r="R731" s="181"/>
      <c r="S731" s="188"/>
      <c r="T731" s="189"/>
      <c r="U731" s="190"/>
      <c r="V731" s="191"/>
      <c r="W731" s="192"/>
      <c r="X731" s="192"/>
      <c r="Y731" s="192"/>
      <c r="Z731" s="192"/>
      <c r="AA731" s="187"/>
      <c r="AB731" s="187"/>
    </row>
    <row r="732" spans="1:28" ht="22.5" customHeight="1">
      <c r="A732" s="13"/>
      <c r="B732" s="13"/>
      <c r="C732" s="13"/>
      <c r="D732" s="13"/>
      <c r="E732" s="13"/>
      <c r="F732" s="13"/>
      <c r="G732" s="13"/>
      <c r="H732" s="13"/>
      <c r="I732" s="13"/>
      <c r="J732" s="13"/>
      <c r="K732" s="13"/>
      <c r="L732" s="13"/>
      <c r="M732" s="13"/>
      <c r="N732" s="13"/>
      <c r="O732" s="13"/>
      <c r="P732" s="181"/>
      <c r="Q732" s="181"/>
      <c r="R732" s="181"/>
      <c r="S732" s="188"/>
      <c r="T732" s="189"/>
      <c r="U732" s="190"/>
      <c r="V732" s="191"/>
      <c r="W732" s="192"/>
      <c r="X732" s="192"/>
      <c r="Y732" s="192"/>
      <c r="Z732" s="192"/>
      <c r="AA732" s="187"/>
      <c r="AB732" s="187"/>
    </row>
    <row r="733" spans="1:28" ht="22.5" customHeight="1">
      <c r="A733" s="13"/>
      <c r="B733" s="13"/>
      <c r="C733" s="13"/>
      <c r="D733" s="13"/>
      <c r="E733" s="13"/>
      <c r="F733" s="13"/>
      <c r="G733" s="13"/>
      <c r="H733" s="13"/>
      <c r="I733" s="13"/>
      <c r="J733" s="13"/>
      <c r="K733" s="13"/>
      <c r="L733" s="13"/>
      <c r="M733" s="13"/>
      <c r="N733" s="13"/>
      <c r="O733" s="13"/>
      <c r="P733" s="181"/>
      <c r="Q733" s="181"/>
      <c r="R733" s="181"/>
      <c r="S733" s="188"/>
      <c r="T733" s="189"/>
      <c r="U733" s="190"/>
      <c r="V733" s="191"/>
      <c r="W733" s="192"/>
      <c r="X733" s="192"/>
      <c r="Y733" s="192"/>
      <c r="Z733" s="192"/>
      <c r="AA733" s="187"/>
      <c r="AB733" s="187"/>
    </row>
    <row r="734" spans="1:28" ht="22.5" customHeight="1">
      <c r="A734" s="13"/>
      <c r="B734" s="13"/>
      <c r="C734" s="13"/>
      <c r="D734" s="13"/>
      <c r="E734" s="13"/>
      <c r="F734" s="13"/>
      <c r="G734" s="13"/>
      <c r="H734" s="13"/>
      <c r="I734" s="13"/>
      <c r="J734" s="13"/>
      <c r="K734" s="13"/>
      <c r="L734" s="13"/>
      <c r="M734" s="13"/>
      <c r="N734" s="13"/>
      <c r="O734" s="13"/>
      <c r="P734" s="181"/>
      <c r="Q734" s="181"/>
      <c r="R734" s="181"/>
      <c r="S734" s="188"/>
      <c r="T734" s="189"/>
      <c r="U734" s="190"/>
      <c r="V734" s="191"/>
      <c r="W734" s="192"/>
      <c r="X734" s="192"/>
      <c r="Y734" s="192"/>
      <c r="Z734" s="192"/>
      <c r="AA734" s="187"/>
      <c r="AB734" s="187"/>
    </row>
    <row r="735" spans="1:28" ht="22.5" customHeight="1">
      <c r="A735" s="13"/>
      <c r="B735" s="13"/>
      <c r="C735" s="13"/>
      <c r="D735" s="13"/>
      <c r="E735" s="13"/>
      <c r="F735" s="13"/>
      <c r="G735" s="13"/>
      <c r="H735" s="13"/>
      <c r="I735" s="13"/>
      <c r="J735" s="13"/>
      <c r="K735" s="13"/>
      <c r="L735" s="13"/>
      <c r="M735" s="13"/>
      <c r="N735" s="13"/>
      <c r="O735" s="13"/>
      <c r="P735" s="181"/>
      <c r="Q735" s="181"/>
      <c r="R735" s="181"/>
      <c r="S735" s="188"/>
      <c r="T735" s="189"/>
      <c r="U735" s="190"/>
      <c r="V735" s="191"/>
      <c r="W735" s="192"/>
      <c r="X735" s="192"/>
      <c r="Y735" s="192"/>
      <c r="Z735" s="192"/>
      <c r="AA735" s="187"/>
      <c r="AB735" s="187"/>
    </row>
    <row r="736" spans="1:28" ht="22.5" customHeight="1">
      <c r="A736" s="13"/>
      <c r="B736" s="13"/>
      <c r="C736" s="13"/>
      <c r="D736" s="13"/>
      <c r="E736" s="13"/>
      <c r="F736" s="13"/>
      <c r="G736" s="13"/>
      <c r="H736" s="13"/>
      <c r="I736" s="13"/>
      <c r="J736" s="13"/>
      <c r="K736" s="13"/>
      <c r="L736" s="13"/>
      <c r="M736" s="13"/>
      <c r="N736" s="13"/>
      <c r="O736" s="13"/>
      <c r="P736" s="181"/>
      <c r="Q736" s="181"/>
      <c r="R736" s="181"/>
      <c r="S736" s="188"/>
      <c r="T736" s="189"/>
      <c r="U736" s="190"/>
      <c r="V736" s="191"/>
      <c r="W736" s="192"/>
      <c r="X736" s="192"/>
      <c r="Y736" s="192"/>
      <c r="Z736" s="192"/>
      <c r="AA736" s="187"/>
      <c r="AB736" s="187"/>
    </row>
    <row r="737" spans="1:28" ht="22.5" customHeight="1">
      <c r="A737" s="13"/>
      <c r="B737" s="13"/>
      <c r="C737" s="13"/>
      <c r="D737" s="13"/>
      <c r="E737" s="13"/>
      <c r="F737" s="13"/>
      <c r="G737" s="13"/>
      <c r="H737" s="13"/>
      <c r="I737" s="13"/>
      <c r="J737" s="13"/>
      <c r="K737" s="13"/>
      <c r="L737" s="13"/>
      <c r="M737" s="13"/>
      <c r="N737" s="13"/>
      <c r="O737" s="13"/>
      <c r="P737" s="181"/>
      <c r="Q737" s="181"/>
      <c r="R737" s="181"/>
      <c r="S737" s="188"/>
      <c r="T737" s="189"/>
      <c r="U737" s="190"/>
      <c r="V737" s="191"/>
      <c r="W737" s="192"/>
      <c r="X737" s="192"/>
      <c r="Y737" s="192"/>
      <c r="Z737" s="192"/>
      <c r="AA737" s="187"/>
      <c r="AB737" s="187"/>
    </row>
    <row r="738" spans="1:28" ht="22.5" customHeight="1">
      <c r="A738" s="13"/>
      <c r="B738" s="13"/>
      <c r="C738" s="13"/>
      <c r="D738" s="13"/>
      <c r="E738" s="13"/>
      <c r="F738" s="13"/>
      <c r="G738" s="13"/>
      <c r="H738" s="13"/>
      <c r="I738" s="13"/>
      <c r="J738" s="13"/>
      <c r="K738" s="13"/>
      <c r="L738" s="13"/>
      <c r="M738" s="13"/>
      <c r="N738" s="13"/>
      <c r="O738" s="13"/>
      <c r="P738" s="181"/>
      <c r="Q738" s="181"/>
      <c r="R738" s="181"/>
      <c r="S738" s="188"/>
      <c r="T738" s="189"/>
      <c r="U738" s="190"/>
      <c r="V738" s="191"/>
      <c r="W738" s="192"/>
      <c r="X738" s="192"/>
      <c r="Y738" s="192"/>
      <c r="Z738" s="192"/>
      <c r="AA738" s="187"/>
      <c r="AB738" s="187"/>
    </row>
    <row r="739" spans="1:28" ht="22.5" customHeight="1">
      <c r="A739" s="13"/>
      <c r="B739" s="13"/>
      <c r="C739" s="13"/>
      <c r="D739" s="13"/>
      <c r="E739" s="13"/>
      <c r="F739" s="13"/>
      <c r="G739" s="13"/>
      <c r="H739" s="13"/>
      <c r="I739" s="13"/>
      <c r="J739" s="13"/>
      <c r="K739" s="13"/>
      <c r="L739" s="13"/>
      <c r="M739" s="13"/>
      <c r="N739" s="13"/>
      <c r="O739" s="13"/>
      <c r="P739" s="181"/>
      <c r="Q739" s="181"/>
      <c r="R739" s="181"/>
      <c r="S739" s="188"/>
      <c r="T739" s="189"/>
      <c r="U739" s="190"/>
      <c r="V739" s="191"/>
      <c r="W739" s="192"/>
      <c r="X739" s="192"/>
      <c r="Y739" s="192"/>
      <c r="Z739" s="192"/>
      <c r="AA739" s="187"/>
      <c r="AB739" s="187"/>
    </row>
    <row r="740" spans="1:28" ht="22.5" customHeight="1">
      <c r="A740" s="13"/>
      <c r="B740" s="13"/>
      <c r="C740" s="13"/>
      <c r="D740" s="13"/>
      <c r="E740" s="13"/>
      <c r="F740" s="13"/>
      <c r="G740" s="13"/>
      <c r="H740" s="13"/>
      <c r="I740" s="13"/>
      <c r="J740" s="13"/>
      <c r="K740" s="13"/>
      <c r="L740" s="13"/>
      <c r="M740" s="13"/>
      <c r="N740" s="13"/>
      <c r="O740" s="13"/>
      <c r="P740" s="181"/>
      <c r="Q740" s="181"/>
      <c r="R740" s="181"/>
      <c r="S740" s="188"/>
      <c r="T740" s="189"/>
      <c r="U740" s="190"/>
      <c r="V740" s="191"/>
      <c r="W740" s="192"/>
      <c r="X740" s="192"/>
      <c r="Y740" s="192"/>
      <c r="Z740" s="192"/>
      <c r="AA740" s="187"/>
      <c r="AB740" s="187"/>
    </row>
    <row r="741" spans="1:28" ht="22.5" customHeight="1">
      <c r="A741" s="13"/>
      <c r="B741" s="13"/>
      <c r="C741" s="13"/>
      <c r="D741" s="13"/>
      <c r="E741" s="13"/>
      <c r="F741" s="13"/>
      <c r="G741" s="13"/>
      <c r="H741" s="13"/>
      <c r="I741" s="13"/>
      <c r="J741" s="13"/>
      <c r="K741" s="13"/>
      <c r="L741" s="13"/>
      <c r="M741" s="13"/>
      <c r="N741" s="13"/>
      <c r="O741" s="13"/>
      <c r="P741" s="181"/>
      <c r="Q741" s="181"/>
      <c r="R741" s="181"/>
      <c r="S741" s="188"/>
      <c r="T741" s="189"/>
      <c r="U741" s="190"/>
      <c r="V741" s="191"/>
      <c r="W741" s="192"/>
      <c r="X741" s="192"/>
      <c r="Y741" s="192"/>
      <c r="Z741" s="192"/>
      <c r="AA741" s="187"/>
      <c r="AB741" s="187"/>
    </row>
    <row r="742" spans="1:28" ht="22.5" customHeight="1">
      <c r="A742" s="13"/>
      <c r="B742" s="13"/>
      <c r="C742" s="13"/>
      <c r="D742" s="13"/>
      <c r="E742" s="13"/>
      <c r="F742" s="13"/>
      <c r="G742" s="13"/>
      <c r="H742" s="13"/>
      <c r="I742" s="13"/>
      <c r="J742" s="13"/>
      <c r="K742" s="13"/>
      <c r="L742" s="13"/>
      <c r="M742" s="13"/>
      <c r="N742" s="13"/>
      <c r="O742" s="13"/>
      <c r="P742" s="181"/>
      <c r="Q742" s="181"/>
      <c r="R742" s="181"/>
      <c r="S742" s="188"/>
      <c r="T742" s="189"/>
      <c r="U742" s="190"/>
      <c r="V742" s="191"/>
      <c r="W742" s="192"/>
      <c r="X742" s="192"/>
      <c r="Y742" s="192"/>
      <c r="Z742" s="192"/>
      <c r="AA742" s="187"/>
      <c r="AB742" s="187"/>
    </row>
    <row r="743" spans="1:28" ht="22.5" customHeight="1">
      <c r="A743" s="13"/>
      <c r="B743" s="13"/>
      <c r="C743" s="13"/>
      <c r="D743" s="13"/>
      <c r="E743" s="13"/>
      <c r="F743" s="13"/>
      <c r="G743" s="13"/>
      <c r="H743" s="13"/>
      <c r="I743" s="13"/>
      <c r="J743" s="13"/>
      <c r="K743" s="13"/>
      <c r="L743" s="13"/>
      <c r="M743" s="13"/>
      <c r="N743" s="13"/>
      <c r="O743" s="13"/>
      <c r="P743" s="181"/>
      <c r="Q743" s="181"/>
      <c r="R743" s="181"/>
      <c r="S743" s="188"/>
      <c r="T743" s="189"/>
      <c r="U743" s="190"/>
      <c r="V743" s="191"/>
      <c r="W743" s="192"/>
      <c r="X743" s="192"/>
      <c r="Y743" s="192"/>
      <c r="Z743" s="192"/>
      <c r="AA743" s="187"/>
      <c r="AB743" s="187"/>
    </row>
    <row r="744" spans="1:28" ht="22.5" customHeight="1">
      <c r="A744" s="13"/>
      <c r="B744" s="13"/>
      <c r="C744" s="13"/>
      <c r="D744" s="13"/>
      <c r="E744" s="13"/>
      <c r="F744" s="13"/>
      <c r="G744" s="13"/>
      <c r="H744" s="13"/>
      <c r="I744" s="13"/>
      <c r="J744" s="13"/>
      <c r="K744" s="13"/>
      <c r="L744" s="13"/>
      <c r="M744" s="13"/>
      <c r="N744" s="13"/>
      <c r="O744" s="13"/>
      <c r="P744" s="181"/>
      <c r="Q744" s="181"/>
      <c r="R744" s="181"/>
      <c r="S744" s="188"/>
      <c r="T744" s="189"/>
      <c r="U744" s="190"/>
      <c r="V744" s="191"/>
      <c r="W744" s="192"/>
      <c r="X744" s="192"/>
      <c r="Y744" s="192"/>
      <c r="Z744" s="192"/>
      <c r="AA744" s="187"/>
      <c r="AB744" s="187"/>
    </row>
    <row r="745" spans="1:28" ht="22.5" customHeight="1">
      <c r="A745" s="13"/>
      <c r="B745" s="13"/>
      <c r="C745" s="13"/>
      <c r="D745" s="13"/>
      <c r="E745" s="13"/>
      <c r="F745" s="13"/>
      <c r="G745" s="13"/>
      <c r="H745" s="13"/>
      <c r="I745" s="13"/>
      <c r="J745" s="13"/>
      <c r="K745" s="13"/>
      <c r="L745" s="13"/>
      <c r="M745" s="13"/>
      <c r="N745" s="13"/>
      <c r="O745" s="13"/>
      <c r="P745" s="181"/>
      <c r="Q745" s="181"/>
      <c r="R745" s="181"/>
      <c r="S745" s="188"/>
      <c r="T745" s="189"/>
      <c r="U745" s="190"/>
      <c r="V745" s="191"/>
      <c r="W745" s="192"/>
      <c r="X745" s="192"/>
      <c r="Y745" s="192"/>
      <c r="Z745" s="192"/>
      <c r="AA745" s="187"/>
      <c r="AB745" s="187"/>
    </row>
    <row r="746" spans="1:28" ht="22.5" customHeight="1">
      <c r="A746" s="13"/>
      <c r="B746" s="13"/>
      <c r="C746" s="13"/>
      <c r="D746" s="13"/>
      <c r="E746" s="13"/>
      <c r="F746" s="13"/>
      <c r="G746" s="13"/>
      <c r="H746" s="13"/>
      <c r="I746" s="13"/>
      <c r="J746" s="13"/>
      <c r="K746" s="13"/>
      <c r="L746" s="13"/>
      <c r="M746" s="13"/>
      <c r="N746" s="13"/>
      <c r="O746" s="13"/>
      <c r="P746" s="181"/>
      <c r="Q746" s="181"/>
      <c r="R746" s="181"/>
      <c r="S746" s="188"/>
      <c r="T746" s="189"/>
      <c r="U746" s="190"/>
      <c r="V746" s="191"/>
      <c r="W746" s="192"/>
      <c r="X746" s="192"/>
      <c r="Y746" s="192"/>
      <c r="Z746" s="192"/>
      <c r="AA746" s="187"/>
      <c r="AB746" s="187"/>
    </row>
    <row r="747" spans="1:28" ht="22.5" customHeight="1">
      <c r="A747" s="13"/>
      <c r="B747" s="13"/>
      <c r="C747" s="13"/>
      <c r="D747" s="13"/>
      <c r="E747" s="13"/>
      <c r="F747" s="13"/>
      <c r="G747" s="13"/>
      <c r="H747" s="13"/>
      <c r="I747" s="13"/>
      <c r="J747" s="13"/>
      <c r="K747" s="13"/>
      <c r="L747" s="13"/>
      <c r="M747" s="13"/>
      <c r="N747" s="13"/>
      <c r="O747" s="13"/>
      <c r="P747" s="181"/>
      <c r="Q747" s="181"/>
      <c r="R747" s="181"/>
      <c r="S747" s="188"/>
      <c r="T747" s="189"/>
      <c r="U747" s="190"/>
      <c r="V747" s="191"/>
      <c r="W747" s="192"/>
      <c r="X747" s="192"/>
      <c r="Y747" s="192"/>
      <c r="Z747" s="192"/>
      <c r="AA747" s="187"/>
      <c r="AB747" s="187"/>
    </row>
    <row r="748" spans="1:28" ht="22.5" customHeight="1">
      <c r="A748" s="13"/>
      <c r="B748" s="13"/>
      <c r="C748" s="13"/>
      <c r="D748" s="13"/>
      <c r="E748" s="13"/>
      <c r="F748" s="13"/>
      <c r="G748" s="13"/>
      <c r="H748" s="13"/>
      <c r="I748" s="13"/>
      <c r="J748" s="13"/>
      <c r="K748" s="13"/>
      <c r="L748" s="13"/>
      <c r="M748" s="13"/>
      <c r="N748" s="13"/>
      <c r="O748" s="13"/>
      <c r="P748" s="181"/>
      <c r="Q748" s="181"/>
      <c r="R748" s="181"/>
      <c r="S748" s="188"/>
      <c r="T748" s="189"/>
      <c r="U748" s="190"/>
      <c r="V748" s="191"/>
      <c r="W748" s="192"/>
      <c r="X748" s="192"/>
      <c r="Y748" s="192"/>
      <c r="Z748" s="192"/>
      <c r="AA748" s="187"/>
      <c r="AB748" s="187"/>
    </row>
    <row r="749" spans="1:28" ht="22.5" customHeight="1">
      <c r="A749" s="13"/>
      <c r="B749" s="13"/>
      <c r="C749" s="13"/>
      <c r="D749" s="13"/>
      <c r="E749" s="13"/>
      <c r="F749" s="13"/>
      <c r="G749" s="13"/>
      <c r="H749" s="13"/>
      <c r="I749" s="13"/>
      <c r="J749" s="13"/>
      <c r="K749" s="13"/>
      <c r="L749" s="13"/>
      <c r="M749" s="13"/>
      <c r="N749" s="13"/>
      <c r="O749" s="13"/>
      <c r="P749" s="181"/>
      <c r="Q749" s="181"/>
      <c r="R749" s="181"/>
      <c r="S749" s="188"/>
      <c r="T749" s="189"/>
      <c r="U749" s="190"/>
      <c r="V749" s="191"/>
      <c r="W749" s="192"/>
      <c r="X749" s="192"/>
      <c r="Y749" s="192"/>
      <c r="Z749" s="192"/>
      <c r="AA749" s="187"/>
      <c r="AB749" s="187"/>
    </row>
    <row r="750" spans="1:28" ht="22.5" customHeight="1">
      <c r="A750" s="13"/>
      <c r="B750" s="13"/>
      <c r="C750" s="13"/>
      <c r="D750" s="13"/>
      <c r="E750" s="13"/>
      <c r="F750" s="13"/>
      <c r="G750" s="13"/>
      <c r="H750" s="13"/>
      <c r="I750" s="13"/>
      <c r="J750" s="13"/>
      <c r="K750" s="13"/>
      <c r="L750" s="13"/>
      <c r="M750" s="13"/>
      <c r="N750" s="13"/>
      <c r="O750" s="13"/>
      <c r="P750" s="181"/>
      <c r="Q750" s="181"/>
      <c r="R750" s="181"/>
      <c r="S750" s="188"/>
      <c r="T750" s="189"/>
      <c r="U750" s="190"/>
      <c r="V750" s="191"/>
      <c r="W750" s="192"/>
      <c r="X750" s="192"/>
      <c r="Y750" s="192"/>
      <c r="Z750" s="192"/>
      <c r="AA750" s="187"/>
      <c r="AB750" s="187"/>
    </row>
    <row r="751" spans="1:28" ht="22.5" customHeight="1">
      <c r="A751" s="13"/>
      <c r="B751" s="13"/>
      <c r="C751" s="13"/>
      <c r="D751" s="13"/>
      <c r="E751" s="13"/>
      <c r="F751" s="13"/>
      <c r="G751" s="13"/>
      <c r="H751" s="13"/>
      <c r="I751" s="13"/>
      <c r="J751" s="13"/>
      <c r="K751" s="13"/>
      <c r="L751" s="13"/>
      <c r="M751" s="13"/>
      <c r="N751" s="13"/>
      <c r="O751" s="13"/>
      <c r="P751" s="181"/>
      <c r="Q751" s="181"/>
      <c r="R751" s="181"/>
      <c r="S751" s="188"/>
      <c r="T751" s="189"/>
      <c r="U751" s="190"/>
      <c r="V751" s="191"/>
      <c r="W751" s="192"/>
      <c r="X751" s="192"/>
      <c r="Y751" s="192"/>
      <c r="Z751" s="192"/>
      <c r="AA751" s="187"/>
      <c r="AB751" s="187"/>
    </row>
    <row r="752" spans="1:28" ht="22.5" customHeight="1">
      <c r="A752" s="13"/>
      <c r="B752" s="13"/>
      <c r="C752" s="13"/>
      <c r="D752" s="13"/>
      <c r="E752" s="13"/>
      <c r="F752" s="13"/>
      <c r="G752" s="13"/>
      <c r="H752" s="13"/>
      <c r="I752" s="13"/>
      <c r="J752" s="13"/>
      <c r="K752" s="13"/>
      <c r="L752" s="13"/>
      <c r="M752" s="13"/>
      <c r="N752" s="13"/>
      <c r="O752" s="13"/>
      <c r="P752" s="181"/>
      <c r="Q752" s="181"/>
      <c r="R752" s="181"/>
      <c r="S752" s="188"/>
      <c r="T752" s="189"/>
      <c r="U752" s="190"/>
      <c r="V752" s="191"/>
      <c r="W752" s="192"/>
      <c r="X752" s="192"/>
      <c r="Y752" s="192"/>
      <c r="Z752" s="192"/>
      <c r="AA752" s="187"/>
      <c r="AB752" s="187"/>
    </row>
    <row r="753" spans="1:28" ht="22.5" customHeight="1">
      <c r="A753" s="13"/>
      <c r="B753" s="13"/>
      <c r="C753" s="13"/>
      <c r="D753" s="13"/>
      <c r="E753" s="13"/>
      <c r="F753" s="13"/>
      <c r="G753" s="13"/>
      <c r="H753" s="13"/>
      <c r="I753" s="13"/>
      <c r="J753" s="13"/>
      <c r="K753" s="13"/>
      <c r="L753" s="13"/>
      <c r="M753" s="13"/>
      <c r="N753" s="13"/>
      <c r="O753" s="13"/>
      <c r="P753" s="181"/>
      <c r="Q753" s="181"/>
      <c r="R753" s="181"/>
      <c r="S753" s="188"/>
      <c r="T753" s="189"/>
      <c r="U753" s="190"/>
      <c r="V753" s="191"/>
      <c r="W753" s="192"/>
      <c r="X753" s="192"/>
      <c r="Y753" s="192"/>
      <c r="Z753" s="192"/>
      <c r="AA753" s="187"/>
      <c r="AB753" s="187"/>
    </row>
    <row r="754" spans="1:28" ht="22.5" customHeight="1">
      <c r="A754" s="13"/>
      <c r="B754" s="13"/>
      <c r="C754" s="13"/>
      <c r="D754" s="13"/>
      <c r="E754" s="13"/>
      <c r="F754" s="13"/>
      <c r="G754" s="13"/>
      <c r="H754" s="13"/>
      <c r="I754" s="13"/>
      <c r="J754" s="13"/>
      <c r="K754" s="13"/>
      <c r="L754" s="13"/>
      <c r="M754" s="13"/>
      <c r="N754" s="13"/>
      <c r="O754" s="13"/>
      <c r="P754" s="181"/>
      <c r="Q754" s="181"/>
      <c r="R754" s="181"/>
      <c r="S754" s="188"/>
      <c r="T754" s="189"/>
      <c r="U754" s="190"/>
      <c r="V754" s="191"/>
      <c r="W754" s="192"/>
      <c r="X754" s="192"/>
      <c r="Y754" s="192"/>
      <c r="Z754" s="192"/>
      <c r="AA754" s="187"/>
      <c r="AB754" s="187"/>
    </row>
    <row r="755" spans="1:28" ht="22.5" customHeight="1">
      <c r="A755" s="13"/>
      <c r="B755" s="13"/>
      <c r="C755" s="13"/>
      <c r="D755" s="13"/>
      <c r="E755" s="13"/>
      <c r="F755" s="13"/>
      <c r="G755" s="13"/>
      <c r="H755" s="13"/>
      <c r="I755" s="13"/>
      <c r="J755" s="13"/>
      <c r="K755" s="13"/>
      <c r="L755" s="13"/>
      <c r="M755" s="13"/>
      <c r="N755" s="13"/>
      <c r="O755" s="13"/>
      <c r="P755" s="181"/>
      <c r="Q755" s="181"/>
      <c r="R755" s="181"/>
      <c r="S755" s="188"/>
      <c r="T755" s="189"/>
      <c r="U755" s="190"/>
      <c r="V755" s="191"/>
      <c r="W755" s="192"/>
      <c r="X755" s="192"/>
      <c r="Y755" s="192"/>
      <c r="Z755" s="192"/>
      <c r="AA755" s="187"/>
      <c r="AB755" s="187"/>
    </row>
    <row r="756" spans="1:28" ht="22.5" customHeight="1">
      <c r="A756" s="13"/>
      <c r="B756" s="13"/>
      <c r="C756" s="13"/>
      <c r="D756" s="13"/>
      <c r="E756" s="13"/>
      <c r="F756" s="13"/>
      <c r="G756" s="13"/>
      <c r="H756" s="13"/>
      <c r="I756" s="13"/>
      <c r="J756" s="13"/>
      <c r="K756" s="13"/>
      <c r="L756" s="13"/>
      <c r="M756" s="13"/>
      <c r="N756" s="13"/>
      <c r="O756" s="13"/>
      <c r="P756" s="181"/>
      <c r="Q756" s="181"/>
      <c r="R756" s="181"/>
      <c r="S756" s="188"/>
      <c r="T756" s="189"/>
      <c r="U756" s="190"/>
      <c r="V756" s="191"/>
      <c r="W756" s="192"/>
      <c r="X756" s="192"/>
      <c r="Y756" s="192"/>
      <c r="Z756" s="192"/>
      <c r="AA756" s="187"/>
      <c r="AB756" s="187"/>
    </row>
    <row r="757" spans="1:28" ht="22.5" customHeight="1">
      <c r="A757" s="13"/>
      <c r="B757" s="13"/>
      <c r="C757" s="13"/>
      <c r="D757" s="13"/>
      <c r="E757" s="13"/>
      <c r="F757" s="13"/>
      <c r="G757" s="13"/>
      <c r="H757" s="13"/>
      <c r="I757" s="13"/>
      <c r="J757" s="13"/>
      <c r="K757" s="13"/>
      <c r="L757" s="13"/>
      <c r="M757" s="13"/>
      <c r="N757" s="13"/>
      <c r="O757" s="13"/>
      <c r="P757" s="181"/>
      <c r="Q757" s="181"/>
      <c r="R757" s="181"/>
      <c r="S757" s="188"/>
      <c r="T757" s="189"/>
      <c r="U757" s="190"/>
      <c r="V757" s="191"/>
      <c r="W757" s="192"/>
      <c r="X757" s="192"/>
      <c r="Y757" s="192"/>
      <c r="Z757" s="192"/>
      <c r="AA757" s="187"/>
      <c r="AB757" s="187"/>
    </row>
    <row r="758" spans="1:28" ht="22.5" customHeight="1">
      <c r="A758" s="13"/>
      <c r="B758" s="13"/>
      <c r="C758" s="13"/>
      <c r="D758" s="13"/>
      <c r="E758" s="13"/>
      <c r="F758" s="13"/>
      <c r="G758" s="13"/>
      <c r="H758" s="13"/>
      <c r="I758" s="13"/>
      <c r="J758" s="13"/>
      <c r="K758" s="13"/>
      <c r="L758" s="13"/>
      <c r="M758" s="13"/>
      <c r="N758" s="13"/>
      <c r="O758" s="13"/>
      <c r="P758" s="181"/>
      <c r="Q758" s="181"/>
      <c r="R758" s="181"/>
      <c r="S758" s="188"/>
      <c r="T758" s="189"/>
      <c r="U758" s="190"/>
      <c r="V758" s="191"/>
      <c r="W758" s="192"/>
      <c r="X758" s="192"/>
      <c r="Y758" s="192"/>
      <c r="Z758" s="192"/>
      <c r="AA758" s="187"/>
      <c r="AB758" s="187"/>
    </row>
    <row r="759" spans="1:28" ht="22.5" customHeight="1">
      <c r="A759" s="13"/>
      <c r="B759" s="13"/>
      <c r="C759" s="13"/>
      <c r="D759" s="13"/>
      <c r="E759" s="13"/>
      <c r="F759" s="13"/>
      <c r="G759" s="13"/>
      <c r="H759" s="13"/>
      <c r="I759" s="13"/>
      <c r="J759" s="13"/>
      <c r="K759" s="13"/>
      <c r="L759" s="13"/>
      <c r="M759" s="13"/>
      <c r="N759" s="13"/>
      <c r="O759" s="13"/>
      <c r="P759" s="181"/>
      <c r="Q759" s="181"/>
      <c r="R759" s="181"/>
      <c r="S759" s="188"/>
      <c r="T759" s="189"/>
      <c r="U759" s="190"/>
      <c r="V759" s="191"/>
      <c r="W759" s="192"/>
      <c r="X759" s="192"/>
      <c r="Y759" s="192"/>
      <c r="Z759" s="192"/>
      <c r="AA759" s="187"/>
      <c r="AB759" s="187"/>
    </row>
    <row r="760" spans="1:28" ht="22.5" customHeight="1">
      <c r="A760" s="13"/>
      <c r="B760" s="13"/>
      <c r="C760" s="13"/>
      <c r="D760" s="13"/>
      <c r="E760" s="13"/>
      <c r="F760" s="13"/>
      <c r="G760" s="13"/>
      <c r="H760" s="13"/>
      <c r="I760" s="13"/>
      <c r="J760" s="13"/>
      <c r="K760" s="13"/>
      <c r="L760" s="13"/>
      <c r="M760" s="13"/>
      <c r="N760" s="13"/>
      <c r="O760" s="13"/>
      <c r="P760" s="181"/>
      <c r="Q760" s="181"/>
      <c r="R760" s="181"/>
      <c r="S760" s="188"/>
      <c r="T760" s="189"/>
      <c r="U760" s="190"/>
      <c r="V760" s="191"/>
      <c r="W760" s="192"/>
      <c r="X760" s="192"/>
      <c r="Y760" s="192"/>
      <c r="Z760" s="192"/>
      <c r="AA760" s="187"/>
      <c r="AB760" s="187"/>
    </row>
    <row r="761" spans="1:28" ht="22.5" customHeight="1">
      <c r="A761" s="13"/>
      <c r="B761" s="13"/>
      <c r="C761" s="13"/>
      <c r="D761" s="13"/>
      <c r="E761" s="13"/>
      <c r="F761" s="13"/>
      <c r="G761" s="13"/>
      <c r="H761" s="13"/>
      <c r="I761" s="13"/>
      <c r="J761" s="13"/>
      <c r="K761" s="13"/>
      <c r="L761" s="13"/>
      <c r="M761" s="13"/>
      <c r="N761" s="13"/>
      <c r="O761" s="13"/>
      <c r="P761" s="181"/>
      <c r="Q761" s="181"/>
      <c r="R761" s="181"/>
      <c r="S761" s="188"/>
      <c r="T761" s="189"/>
      <c r="U761" s="190"/>
      <c r="V761" s="191"/>
      <c r="W761" s="192"/>
      <c r="X761" s="192"/>
      <c r="Y761" s="192"/>
      <c r="Z761" s="192"/>
      <c r="AA761" s="187"/>
      <c r="AB761" s="187"/>
    </row>
    <row r="762" spans="1:28" ht="22.5" customHeight="1">
      <c r="A762" s="13"/>
      <c r="B762" s="13"/>
      <c r="C762" s="13"/>
      <c r="D762" s="13"/>
      <c r="E762" s="13"/>
      <c r="F762" s="13"/>
      <c r="G762" s="13"/>
      <c r="H762" s="13"/>
      <c r="I762" s="13"/>
      <c r="J762" s="13"/>
      <c r="K762" s="13"/>
      <c r="L762" s="13"/>
      <c r="M762" s="13"/>
      <c r="N762" s="13"/>
      <c r="O762" s="13"/>
      <c r="P762" s="181"/>
      <c r="Q762" s="181"/>
      <c r="R762" s="181"/>
      <c r="S762" s="188"/>
      <c r="T762" s="189"/>
      <c r="U762" s="190"/>
      <c r="V762" s="191"/>
      <c r="W762" s="192"/>
      <c r="X762" s="192"/>
      <c r="Y762" s="192"/>
      <c r="Z762" s="192"/>
      <c r="AA762" s="187"/>
      <c r="AB762" s="187"/>
    </row>
    <row r="763" spans="1:28" ht="22.5" customHeight="1">
      <c r="A763" s="13"/>
      <c r="B763" s="13"/>
      <c r="C763" s="13"/>
      <c r="D763" s="13"/>
      <c r="E763" s="13"/>
      <c r="F763" s="13"/>
      <c r="G763" s="13"/>
      <c r="H763" s="13"/>
      <c r="I763" s="13"/>
      <c r="J763" s="13"/>
      <c r="K763" s="13"/>
      <c r="L763" s="13"/>
      <c r="M763" s="13"/>
      <c r="N763" s="13"/>
      <c r="O763" s="13"/>
      <c r="P763" s="181"/>
      <c r="Q763" s="181"/>
      <c r="R763" s="181"/>
      <c r="S763" s="188"/>
      <c r="T763" s="189"/>
      <c r="U763" s="190"/>
      <c r="V763" s="191"/>
      <c r="W763" s="192"/>
      <c r="X763" s="192"/>
      <c r="Y763" s="192"/>
      <c r="Z763" s="192"/>
      <c r="AA763" s="187"/>
      <c r="AB763" s="187"/>
    </row>
    <row r="764" spans="1:28" ht="22.5" customHeight="1">
      <c r="A764" s="13"/>
      <c r="B764" s="13"/>
      <c r="C764" s="13"/>
      <c r="D764" s="13"/>
      <c r="E764" s="13"/>
      <c r="F764" s="13"/>
      <c r="G764" s="13"/>
      <c r="H764" s="13"/>
      <c r="I764" s="13"/>
      <c r="J764" s="13"/>
      <c r="K764" s="13"/>
      <c r="L764" s="13"/>
      <c r="M764" s="13"/>
      <c r="N764" s="13"/>
      <c r="O764" s="13"/>
      <c r="P764" s="181"/>
      <c r="Q764" s="181"/>
      <c r="R764" s="181"/>
      <c r="S764" s="188"/>
      <c r="T764" s="189"/>
      <c r="U764" s="190"/>
      <c r="V764" s="191"/>
      <c r="W764" s="192"/>
      <c r="X764" s="192"/>
      <c r="Y764" s="192"/>
      <c r="Z764" s="192"/>
      <c r="AA764" s="187"/>
      <c r="AB764" s="187"/>
    </row>
    <row r="765" spans="1:28" ht="22.5" customHeight="1">
      <c r="A765" s="13"/>
      <c r="B765" s="13"/>
      <c r="C765" s="13"/>
      <c r="D765" s="13"/>
      <c r="E765" s="13"/>
      <c r="F765" s="13"/>
      <c r="G765" s="13"/>
      <c r="H765" s="13"/>
      <c r="I765" s="13"/>
      <c r="J765" s="13"/>
      <c r="K765" s="13"/>
      <c r="L765" s="13"/>
      <c r="M765" s="13"/>
      <c r="N765" s="13"/>
      <c r="O765" s="13"/>
      <c r="P765" s="181"/>
      <c r="Q765" s="181"/>
      <c r="R765" s="181"/>
      <c r="S765" s="188"/>
      <c r="T765" s="189"/>
      <c r="U765" s="190"/>
      <c r="V765" s="191"/>
      <c r="W765" s="192"/>
      <c r="X765" s="192"/>
      <c r="Y765" s="192"/>
      <c r="Z765" s="192"/>
      <c r="AA765" s="187"/>
      <c r="AB765" s="187"/>
    </row>
    <row r="766" spans="1:28" ht="22.5" customHeight="1">
      <c r="A766" s="13"/>
      <c r="B766" s="13"/>
      <c r="C766" s="13"/>
      <c r="D766" s="13"/>
      <c r="E766" s="13"/>
      <c r="F766" s="13"/>
      <c r="G766" s="13"/>
      <c r="H766" s="13"/>
      <c r="I766" s="13"/>
      <c r="J766" s="13"/>
      <c r="K766" s="13"/>
      <c r="L766" s="13"/>
      <c r="M766" s="13"/>
      <c r="N766" s="13"/>
      <c r="O766" s="13"/>
      <c r="P766" s="181"/>
      <c r="Q766" s="181"/>
      <c r="R766" s="181"/>
      <c r="S766" s="188"/>
      <c r="T766" s="189"/>
      <c r="U766" s="190"/>
      <c r="V766" s="191"/>
      <c r="W766" s="192"/>
      <c r="X766" s="192"/>
      <c r="Y766" s="192"/>
      <c r="Z766" s="192"/>
      <c r="AA766" s="187"/>
      <c r="AB766" s="187"/>
    </row>
    <row r="767" spans="1:28" ht="22.5" customHeight="1">
      <c r="A767" s="13"/>
      <c r="B767" s="13"/>
      <c r="C767" s="13"/>
      <c r="D767" s="13"/>
      <c r="E767" s="13"/>
      <c r="F767" s="13"/>
      <c r="G767" s="13"/>
      <c r="H767" s="13"/>
      <c r="I767" s="13"/>
      <c r="J767" s="13"/>
      <c r="K767" s="13"/>
      <c r="L767" s="13"/>
      <c r="M767" s="13"/>
      <c r="N767" s="13"/>
      <c r="O767" s="13"/>
      <c r="P767" s="181"/>
      <c r="Q767" s="181"/>
      <c r="R767" s="181"/>
      <c r="S767" s="188"/>
      <c r="T767" s="189"/>
      <c r="U767" s="190"/>
      <c r="V767" s="191"/>
      <c r="W767" s="192"/>
      <c r="X767" s="192"/>
      <c r="Y767" s="192"/>
      <c r="Z767" s="192"/>
      <c r="AA767" s="187"/>
      <c r="AB767" s="187"/>
    </row>
    <row r="768" spans="1:28" ht="22.5" customHeight="1">
      <c r="A768" s="13"/>
      <c r="B768" s="13"/>
      <c r="C768" s="13"/>
      <c r="D768" s="13"/>
      <c r="E768" s="13"/>
      <c r="F768" s="13"/>
      <c r="G768" s="13"/>
      <c r="H768" s="13"/>
      <c r="I768" s="13"/>
      <c r="J768" s="13"/>
      <c r="K768" s="13"/>
      <c r="L768" s="13"/>
      <c r="M768" s="13"/>
      <c r="N768" s="13"/>
      <c r="O768" s="13"/>
      <c r="P768" s="181"/>
      <c r="Q768" s="181"/>
      <c r="R768" s="181"/>
      <c r="S768" s="188"/>
      <c r="T768" s="189"/>
      <c r="U768" s="190"/>
      <c r="V768" s="191"/>
      <c r="W768" s="192"/>
      <c r="X768" s="192"/>
      <c r="Y768" s="192"/>
      <c r="Z768" s="192"/>
      <c r="AA768" s="187"/>
      <c r="AB768" s="187"/>
    </row>
    <row r="769" spans="1:28" ht="22.5" customHeight="1">
      <c r="A769" s="13"/>
      <c r="B769" s="13"/>
      <c r="C769" s="13"/>
      <c r="D769" s="13"/>
      <c r="E769" s="13"/>
      <c r="F769" s="13"/>
      <c r="G769" s="13"/>
      <c r="H769" s="13"/>
      <c r="I769" s="13"/>
      <c r="J769" s="13"/>
      <c r="K769" s="13"/>
      <c r="L769" s="13"/>
      <c r="M769" s="13"/>
      <c r="N769" s="13"/>
      <c r="O769" s="13"/>
      <c r="P769" s="181"/>
      <c r="Q769" s="181"/>
      <c r="R769" s="181"/>
      <c r="S769" s="188"/>
      <c r="T769" s="189"/>
      <c r="U769" s="190"/>
      <c r="V769" s="191"/>
      <c r="W769" s="192"/>
      <c r="X769" s="192"/>
      <c r="Y769" s="192"/>
      <c r="Z769" s="192"/>
      <c r="AA769" s="187"/>
      <c r="AB769" s="187"/>
    </row>
    <row r="770" spans="1:28" ht="22.5" customHeight="1">
      <c r="A770" s="13"/>
      <c r="B770" s="13"/>
      <c r="C770" s="13"/>
      <c r="D770" s="13"/>
      <c r="E770" s="13"/>
      <c r="F770" s="13"/>
      <c r="G770" s="13"/>
      <c r="H770" s="13"/>
      <c r="I770" s="13"/>
      <c r="J770" s="13"/>
      <c r="K770" s="13"/>
      <c r="L770" s="13"/>
      <c r="M770" s="13"/>
      <c r="N770" s="13"/>
      <c r="O770" s="13"/>
      <c r="P770" s="181"/>
      <c r="Q770" s="181"/>
      <c r="R770" s="181"/>
      <c r="S770" s="188"/>
      <c r="T770" s="189"/>
      <c r="U770" s="190"/>
      <c r="V770" s="191"/>
      <c r="W770" s="192"/>
      <c r="X770" s="192"/>
      <c r="Y770" s="192"/>
      <c r="Z770" s="192"/>
      <c r="AA770" s="187"/>
      <c r="AB770" s="187"/>
    </row>
    <row r="771" spans="1:28" ht="22.5" customHeight="1">
      <c r="A771" s="13"/>
      <c r="B771" s="13"/>
      <c r="C771" s="13"/>
      <c r="D771" s="13"/>
      <c r="E771" s="13"/>
      <c r="F771" s="13"/>
      <c r="G771" s="13"/>
      <c r="H771" s="13"/>
      <c r="I771" s="13"/>
      <c r="J771" s="13"/>
      <c r="K771" s="13"/>
      <c r="L771" s="13"/>
      <c r="M771" s="13"/>
      <c r="N771" s="13"/>
      <c r="O771" s="13"/>
      <c r="P771" s="181"/>
      <c r="Q771" s="181"/>
      <c r="R771" s="181"/>
      <c r="S771" s="188"/>
      <c r="T771" s="189"/>
      <c r="U771" s="190"/>
      <c r="V771" s="191"/>
      <c r="W771" s="192"/>
      <c r="X771" s="192"/>
      <c r="Y771" s="192"/>
      <c r="Z771" s="192"/>
      <c r="AA771" s="187"/>
      <c r="AB771" s="187"/>
    </row>
    <row r="772" spans="1:28" ht="22.5" customHeight="1">
      <c r="A772" s="13"/>
      <c r="B772" s="13"/>
      <c r="C772" s="13"/>
      <c r="D772" s="13"/>
      <c r="E772" s="13"/>
      <c r="F772" s="13"/>
      <c r="G772" s="13"/>
      <c r="H772" s="13"/>
      <c r="I772" s="13"/>
      <c r="J772" s="13"/>
      <c r="K772" s="13"/>
      <c r="L772" s="13"/>
      <c r="M772" s="13"/>
      <c r="N772" s="13"/>
      <c r="O772" s="13"/>
      <c r="P772" s="181"/>
      <c r="Q772" s="181"/>
      <c r="R772" s="181"/>
      <c r="S772" s="188"/>
      <c r="T772" s="189"/>
      <c r="U772" s="190"/>
      <c r="V772" s="191"/>
      <c r="W772" s="192"/>
      <c r="X772" s="192"/>
      <c r="Y772" s="192"/>
      <c r="Z772" s="192"/>
      <c r="AA772" s="187"/>
      <c r="AB772" s="187"/>
    </row>
    <row r="773" spans="1:28" ht="22.5" customHeight="1">
      <c r="A773" s="13"/>
      <c r="B773" s="13"/>
      <c r="C773" s="13"/>
      <c r="D773" s="13"/>
      <c r="E773" s="13"/>
      <c r="F773" s="13"/>
      <c r="G773" s="13"/>
      <c r="H773" s="13"/>
      <c r="I773" s="13"/>
      <c r="J773" s="13"/>
      <c r="K773" s="13"/>
      <c r="L773" s="13"/>
      <c r="M773" s="13"/>
      <c r="N773" s="13"/>
      <c r="O773" s="13"/>
      <c r="P773" s="181"/>
      <c r="Q773" s="181"/>
      <c r="R773" s="181"/>
      <c r="S773" s="188"/>
      <c r="T773" s="189"/>
      <c r="U773" s="190"/>
      <c r="V773" s="191"/>
      <c r="W773" s="192"/>
      <c r="X773" s="192"/>
      <c r="Y773" s="192"/>
      <c r="Z773" s="192"/>
      <c r="AA773" s="187"/>
      <c r="AB773" s="187"/>
    </row>
    <row r="774" spans="1:28" ht="22.5" customHeight="1">
      <c r="A774" s="13"/>
      <c r="B774" s="13"/>
      <c r="C774" s="13"/>
      <c r="D774" s="13"/>
      <c r="E774" s="13"/>
      <c r="F774" s="13"/>
      <c r="G774" s="13"/>
      <c r="H774" s="13"/>
      <c r="I774" s="13"/>
      <c r="J774" s="13"/>
      <c r="K774" s="13"/>
      <c r="L774" s="13"/>
      <c r="M774" s="13"/>
      <c r="N774" s="13"/>
      <c r="O774" s="13"/>
      <c r="P774" s="181"/>
      <c r="Q774" s="181"/>
      <c r="R774" s="181"/>
      <c r="S774" s="188"/>
      <c r="T774" s="189"/>
      <c r="U774" s="190"/>
      <c r="V774" s="191"/>
      <c r="W774" s="192"/>
      <c r="X774" s="192"/>
      <c r="Y774" s="192"/>
      <c r="Z774" s="192"/>
      <c r="AA774" s="187"/>
      <c r="AB774" s="187"/>
    </row>
    <row r="775" spans="1:28" ht="22.5" customHeight="1">
      <c r="A775" s="13"/>
      <c r="B775" s="13"/>
      <c r="C775" s="13"/>
      <c r="D775" s="13"/>
      <c r="E775" s="13"/>
      <c r="F775" s="13"/>
      <c r="G775" s="13"/>
      <c r="H775" s="13"/>
      <c r="I775" s="13"/>
      <c r="J775" s="13"/>
      <c r="K775" s="13"/>
      <c r="L775" s="13"/>
      <c r="M775" s="13"/>
      <c r="N775" s="13"/>
      <c r="O775" s="13"/>
      <c r="P775" s="181"/>
      <c r="Q775" s="181"/>
      <c r="R775" s="181"/>
      <c r="S775" s="188"/>
      <c r="T775" s="189"/>
      <c r="U775" s="190"/>
      <c r="V775" s="191"/>
      <c r="W775" s="192"/>
      <c r="X775" s="192"/>
      <c r="Y775" s="192"/>
      <c r="Z775" s="192"/>
      <c r="AA775" s="187"/>
      <c r="AB775" s="187"/>
    </row>
    <row r="776" spans="1:28" ht="22.5" customHeight="1">
      <c r="A776" s="13"/>
      <c r="B776" s="13"/>
      <c r="C776" s="13"/>
      <c r="D776" s="13"/>
      <c r="E776" s="13"/>
      <c r="F776" s="13"/>
      <c r="G776" s="13"/>
      <c r="H776" s="13"/>
      <c r="I776" s="13"/>
      <c r="J776" s="13"/>
      <c r="K776" s="13"/>
      <c r="L776" s="13"/>
      <c r="M776" s="13"/>
      <c r="N776" s="13"/>
      <c r="O776" s="13"/>
      <c r="P776" s="181"/>
      <c r="Q776" s="181"/>
      <c r="R776" s="181"/>
      <c r="S776" s="188"/>
      <c r="T776" s="189"/>
      <c r="U776" s="190"/>
      <c r="V776" s="191"/>
      <c r="W776" s="192"/>
      <c r="X776" s="192"/>
      <c r="Y776" s="192"/>
      <c r="Z776" s="192"/>
      <c r="AA776" s="187"/>
      <c r="AB776" s="187"/>
    </row>
    <row r="777" spans="1:28" ht="22.5" customHeight="1">
      <c r="A777" s="13"/>
      <c r="B777" s="13"/>
      <c r="C777" s="13"/>
      <c r="D777" s="13"/>
      <c r="E777" s="13"/>
      <c r="F777" s="13"/>
      <c r="G777" s="13"/>
      <c r="H777" s="13"/>
      <c r="I777" s="13"/>
      <c r="J777" s="13"/>
      <c r="K777" s="13"/>
      <c r="L777" s="13"/>
      <c r="M777" s="13"/>
      <c r="N777" s="13"/>
      <c r="O777" s="13"/>
      <c r="P777" s="181"/>
      <c r="Q777" s="181"/>
      <c r="R777" s="181"/>
      <c r="S777" s="188"/>
      <c r="T777" s="189"/>
      <c r="U777" s="190"/>
      <c r="V777" s="191"/>
      <c r="W777" s="192"/>
      <c r="X777" s="192"/>
      <c r="Y777" s="192"/>
      <c r="Z777" s="192"/>
      <c r="AA777" s="187"/>
      <c r="AB777" s="187"/>
    </row>
    <row r="778" spans="1:28" ht="22.5" customHeight="1">
      <c r="A778" s="13"/>
      <c r="B778" s="13"/>
      <c r="C778" s="13"/>
      <c r="D778" s="13"/>
      <c r="E778" s="13"/>
      <c r="F778" s="13"/>
      <c r="G778" s="13"/>
      <c r="H778" s="13"/>
      <c r="I778" s="13"/>
      <c r="J778" s="13"/>
      <c r="K778" s="13"/>
      <c r="L778" s="13"/>
      <c r="M778" s="13"/>
      <c r="N778" s="13"/>
      <c r="O778" s="13"/>
      <c r="P778" s="181"/>
      <c r="Q778" s="181"/>
      <c r="R778" s="181"/>
      <c r="S778" s="188"/>
      <c r="T778" s="189"/>
      <c r="U778" s="190"/>
      <c r="V778" s="191"/>
      <c r="W778" s="192"/>
      <c r="X778" s="192"/>
      <c r="Y778" s="192"/>
      <c r="Z778" s="192"/>
      <c r="AA778" s="187"/>
      <c r="AB778" s="187"/>
    </row>
    <row r="779" spans="1:28" ht="22.5" customHeight="1">
      <c r="A779" s="13"/>
      <c r="B779" s="13"/>
      <c r="C779" s="13"/>
      <c r="D779" s="13"/>
      <c r="E779" s="13"/>
      <c r="F779" s="13"/>
      <c r="G779" s="13"/>
      <c r="H779" s="13"/>
      <c r="I779" s="13"/>
      <c r="J779" s="13"/>
      <c r="K779" s="13"/>
      <c r="L779" s="13"/>
      <c r="M779" s="13"/>
      <c r="N779" s="13"/>
      <c r="O779" s="13"/>
      <c r="P779" s="181"/>
      <c r="Q779" s="181"/>
      <c r="R779" s="181"/>
      <c r="S779" s="188"/>
      <c r="T779" s="189"/>
      <c r="U779" s="190"/>
      <c r="V779" s="191"/>
      <c r="W779" s="192"/>
      <c r="X779" s="192"/>
      <c r="Y779" s="192"/>
      <c r="Z779" s="192"/>
      <c r="AA779" s="187"/>
      <c r="AB779" s="187"/>
    </row>
    <row r="780" spans="1:28" ht="22.5" customHeight="1">
      <c r="A780" s="13"/>
      <c r="B780" s="13"/>
      <c r="C780" s="13"/>
      <c r="D780" s="13"/>
      <c r="E780" s="13"/>
      <c r="F780" s="13"/>
      <c r="G780" s="13"/>
      <c r="H780" s="13"/>
      <c r="I780" s="13"/>
      <c r="J780" s="13"/>
      <c r="K780" s="13"/>
      <c r="L780" s="13"/>
      <c r="M780" s="13"/>
      <c r="N780" s="13"/>
      <c r="O780" s="13"/>
      <c r="P780" s="181"/>
      <c r="Q780" s="181"/>
      <c r="R780" s="181"/>
      <c r="S780" s="188"/>
      <c r="T780" s="189"/>
      <c r="U780" s="190"/>
      <c r="V780" s="191"/>
      <c r="W780" s="192"/>
      <c r="X780" s="192"/>
      <c r="Y780" s="192"/>
      <c r="Z780" s="192"/>
      <c r="AA780" s="187"/>
      <c r="AB780" s="187"/>
    </row>
    <row r="781" spans="1:28" ht="22.5" customHeight="1">
      <c r="A781" s="13"/>
      <c r="B781" s="13"/>
      <c r="C781" s="13"/>
      <c r="D781" s="13"/>
      <c r="E781" s="13"/>
      <c r="F781" s="13"/>
      <c r="G781" s="13"/>
      <c r="H781" s="13"/>
      <c r="I781" s="13"/>
      <c r="J781" s="13"/>
      <c r="K781" s="13"/>
      <c r="L781" s="13"/>
      <c r="M781" s="13"/>
      <c r="N781" s="13"/>
      <c r="O781" s="13"/>
      <c r="P781" s="181"/>
      <c r="Q781" s="181"/>
      <c r="R781" s="181"/>
      <c r="S781" s="188"/>
      <c r="T781" s="189"/>
      <c r="U781" s="190"/>
      <c r="V781" s="191"/>
      <c r="W781" s="192"/>
      <c r="X781" s="192"/>
      <c r="Y781" s="192"/>
      <c r="Z781" s="192"/>
      <c r="AA781" s="187"/>
      <c r="AB781" s="187"/>
    </row>
    <row r="782" spans="1:28" ht="22.5" customHeight="1">
      <c r="A782" s="13"/>
      <c r="B782" s="13"/>
      <c r="C782" s="13"/>
      <c r="D782" s="13"/>
      <c r="E782" s="13"/>
      <c r="F782" s="13"/>
      <c r="G782" s="13"/>
      <c r="H782" s="13"/>
      <c r="I782" s="13"/>
      <c r="J782" s="13"/>
      <c r="K782" s="13"/>
      <c r="L782" s="13"/>
      <c r="M782" s="13"/>
      <c r="N782" s="13"/>
      <c r="O782" s="13"/>
      <c r="P782" s="181"/>
      <c r="Q782" s="181"/>
      <c r="R782" s="181"/>
      <c r="S782" s="188"/>
      <c r="T782" s="189"/>
      <c r="U782" s="190"/>
      <c r="V782" s="191"/>
      <c r="W782" s="192"/>
      <c r="X782" s="192"/>
      <c r="Y782" s="192"/>
      <c r="Z782" s="192"/>
      <c r="AA782" s="187"/>
      <c r="AB782" s="187"/>
    </row>
    <row r="783" spans="1:28" ht="22.5" customHeight="1">
      <c r="A783" s="13"/>
      <c r="B783" s="13"/>
      <c r="C783" s="13"/>
      <c r="D783" s="13"/>
      <c r="E783" s="13"/>
      <c r="F783" s="13"/>
      <c r="G783" s="13"/>
      <c r="H783" s="13"/>
      <c r="I783" s="13"/>
      <c r="J783" s="13"/>
      <c r="K783" s="13"/>
      <c r="L783" s="13"/>
      <c r="M783" s="13"/>
      <c r="N783" s="13"/>
      <c r="O783" s="13"/>
      <c r="P783" s="181"/>
      <c r="Q783" s="181"/>
      <c r="R783" s="181"/>
      <c r="S783" s="188"/>
      <c r="T783" s="189"/>
      <c r="U783" s="190"/>
      <c r="V783" s="191"/>
      <c r="W783" s="192"/>
      <c r="X783" s="192"/>
      <c r="Y783" s="192"/>
      <c r="Z783" s="192"/>
      <c r="AA783" s="187"/>
      <c r="AB783" s="187"/>
    </row>
    <row r="784" spans="1:28" ht="22.5" customHeight="1">
      <c r="A784" s="13"/>
      <c r="B784" s="13"/>
      <c r="C784" s="13"/>
      <c r="D784" s="13"/>
      <c r="E784" s="13"/>
      <c r="F784" s="13"/>
      <c r="G784" s="13"/>
      <c r="H784" s="13"/>
      <c r="I784" s="13"/>
      <c r="J784" s="13"/>
      <c r="K784" s="13"/>
      <c r="L784" s="13"/>
      <c r="M784" s="13"/>
      <c r="N784" s="13"/>
      <c r="O784" s="13"/>
      <c r="P784" s="181"/>
      <c r="Q784" s="181"/>
      <c r="R784" s="181"/>
      <c r="S784" s="188"/>
      <c r="T784" s="189"/>
      <c r="U784" s="190"/>
      <c r="V784" s="191"/>
      <c r="W784" s="192"/>
      <c r="X784" s="192"/>
      <c r="Y784" s="192"/>
      <c r="Z784" s="192"/>
      <c r="AA784" s="187"/>
      <c r="AB784" s="187"/>
    </row>
    <row r="785" spans="1:28" ht="22.5" customHeight="1">
      <c r="A785" s="13"/>
      <c r="B785" s="13"/>
      <c r="C785" s="13"/>
      <c r="D785" s="13"/>
      <c r="E785" s="13"/>
      <c r="F785" s="13"/>
      <c r="G785" s="13"/>
      <c r="H785" s="13"/>
      <c r="I785" s="13"/>
      <c r="J785" s="13"/>
      <c r="K785" s="13"/>
      <c r="L785" s="13"/>
      <c r="M785" s="13"/>
      <c r="N785" s="13"/>
      <c r="O785" s="13"/>
      <c r="P785" s="181"/>
      <c r="Q785" s="181"/>
      <c r="R785" s="181"/>
      <c r="S785" s="188"/>
      <c r="T785" s="189"/>
      <c r="U785" s="190"/>
      <c r="V785" s="191"/>
      <c r="W785" s="192"/>
      <c r="X785" s="192"/>
      <c r="Y785" s="192"/>
      <c r="Z785" s="192"/>
      <c r="AA785" s="187"/>
      <c r="AB785" s="187"/>
    </row>
    <row r="786" spans="1:28" ht="22.5" customHeight="1">
      <c r="A786" s="13"/>
      <c r="B786" s="13"/>
      <c r="C786" s="13"/>
      <c r="D786" s="13"/>
      <c r="E786" s="13"/>
      <c r="F786" s="13"/>
      <c r="G786" s="13"/>
      <c r="H786" s="13"/>
      <c r="I786" s="13"/>
      <c r="J786" s="13"/>
      <c r="K786" s="13"/>
      <c r="L786" s="13"/>
      <c r="M786" s="13"/>
      <c r="N786" s="13"/>
      <c r="O786" s="13"/>
      <c r="P786" s="181"/>
      <c r="Q786" s="181"/>
      <c r="R786" s="181"/>
      <c r="S786" s="188"/>
      <c r="T786" s="189"/>
      <c r="U786" s="190"/>
      <c r="V786" s="191"/>
      <c r="W786" s="192"/>
      <c r="X786" s="192"/>
      <c r="Y786" s="192"/>
      <c r="Z786" s="192"/>
      <c r="AA786" s="187"/>
      <c r="AB786" s="187"/>
    </row>
    <row r="787" spans="1:28" ht="22.5" customHeight="1">
      <c r="A787" s="13"/>
      <c r="B787" s="13"/>
      <c r="C787" s="13"/>
      <c r="D787" s="13"/>
      <c r="E787" s="13"/>
      <c r="F787" s="13"/>
      <c r="G787" s="13"/>
      <c r="H787" s="13"/>
      <c r="I787" s="13"/>
      <c r="J787" s="13"/>
      <c r="K787" s="13"/>
      <c r="L787" s="13"/>
      <c r="M787" s="13"/>
      <c r="N787" s="13"/>
      <c r="O787" s="13"/>
      <c r="P787" s="181"/>
      <c r="Q787" s="181"/>
      <c r="R787" s="181"/>
      <c r="S787" s="188"/>
      <c r="T787" s="189"/>
      <c r="U787" s="190"/>
      <c r="V787" s="191"/>
      <c r="W787" s="192"/>
      <c r="X787" s="192"/>
      <c r="Y787" s="192"/>
      <c r="Z787" s="192"/>
      <c r="AA787" s="187"/>
      <c r="AB787" s="187"/>
    </row>
    <row r="788" spans="1:28" ht="22.5" customHeight="1">
      <c r="A788" s="13"/>
      <c r="B788" s="13"/>
      <c r="C788" s="13"/>
      <c r="D788" s="13"/>
      <c r="E788" s="13"/>
      <c r="F788" s="13"/>
      <c r="G788" s="13"/>
      <c r="H788" s="13"/>
      <c r="I788" s="13"/>
      <c r="J788" s="13"/>
      <c r="K788" s="13"/>
      <c r="L788" s="13"/>
      <c r="M788" s="13"/>
      <c r="N788" s="13"/>
      <c r="O788" s="13"/>
      <c r="P788" s="181"/>
      <c r="Q788" s="181"/>
      <c r="R788" s="181"/>
      <c r="S788" s="188"/>
      <c r="T788" s="189"/>
      <c r="U788" s="190"/>
      <c r="V788" s="191"/>
      <c r="W788" s="192"/>
      <c r="X788" s="192"/>
      <c r="Y788" s="192"/>
      <c r="Z788" s="192"/>
      <c r="AA788" s="187"/>
      <c r="AB788" s="187"/>
    </row>
    <row r="789" spans="1:28" ht="22.5" customHeight="1">
      <c r="A789" s="13"/>
      <c r="B789" s="13"/>
      <c r="C789" s="13"/>
      <c r="D789" s="13"/>
      <c r="E789" s="13"/>
      <c r="F789" s="13"/>
      <c r="G789" s="13"/>
      <c r="H789" s="13"/>
      <c r="I789" s="13"/>
      <c r="J789" s="13"/>
      <c r="K789" s="13"/>
      <c r="L789" s="13"/>
      <c r="M789" s="13"/>
      <c r="N789" s="13"/>
      <c r="O789" s="13"/>
      <c r="P789" s="181"/>
      <c r="Q789" s="181"/>
      <c r="R789" s="181"/>
      <c r="S789" s="188"/>
      <c r="T789" s="189"/>
      <c r="U789" s="190"/>
      <c r="V789" s="191"/>
      <c r="W789" s="192"/>
      <c r="X789" s="192"/>
      <c r="Y789" s="192"/>
      <c r="Z789" s="192"/>
      <c r="AA789" s="187"/>
      <c r="AB789" s="187"/>
    </row>
    <row r="790" spans="1:28" ht="22.5" customHeight="1">
      <c r="A790" s="13"/>
      <c r="B790" s="13"/>
      <c r="C790" s="13"/>
      <c r="D790" s="13"/>
      <c r="E790" s="13"/>
      <c r="F790" s="13"/>
      <c r="G790" s="13"/>
      <c r="H790" s="13"/>
      <c r="I790" s="13"/>
      <c r="J790" s="13"/>
      <c r="K790" s="13"/>
      <c r="L790" s="13"/>
      <c r="M790" s="13"/>
      <c r="N790" s="13"/>
      <c r="O790" s="13"/>
      <c r="P790" s="181"/>
      <c r="Q790" s="181"/>
      <c r="R790" s="181"/>
      <c r="S790" s="188"/>
      <c r="T790" s="189"/>
      <c r="U790" s="190"/>
      <c r="V790" s="191"/>
      <c r="W790" s="192"/>
      <c r="X790" s="192"/>
      <c r="Y790" s="192"/>
      <c r="Z790" s="192"/>
      <c r="AA790" s="187"/>
      <c r="AB790" s="187"/>
    </row>
    <row r="791" spans="1:28" ht="22.5" customHeight="1">
      <c r="A791" s="13"/>
      <c r="B791" s="13"/>
      <c r="C791" s="13"/>
      <c r="D791" s="13"/>
      <c r="E791" s="13"/>
      <c r="F791" s="13"/>
      <c r="G791" s="13"/>
      <c r="H791" s="13"/>
      <c r="I791" s="13"/>
      <c r="J791" s="13"/>
      <c r="K791" s="13"/>
      <c r="L791" s="13"/>
      <c r="M791" s="13"/>
      <c r="N791" s="13"/>
      <c r="O791" s="13"/>
      <c r="P791" s="181"/>
      <c r="Q791" s="181"/>
      <c r="R791" s="181"/>
      <c r="S791" s="188"/>
      <c r="T791" s="189"/>
      <c r="U791" s="190"/>
      <c r="V791" s="191"/>
      <c r="W791" s="192"/>
      <c r="X791" s="192"/>
      <c r="Y791" s="192"/>
      <c r="Z791" s="192"/>
      <c r="AA791" s="187"/>
      <c r="AB791" s="187"/>
    </row>
    <row r="792" spans="1:28" ht="22.5" customHeight="1">
      <c r="A792" s="13"/>
      <c r="B792" s="13"/>
      <c r="C792" s="13"/>
      <c r="D792" s="13"/>
      <c r="E792" s="13"/>
      <c r="F792" s="13"/>
      <c r="G792" s="13"/>
      <c r="H792" s="13"/>
      <c r="I792" s="13"/>
      <c r="J792" s="13"/>
      <c r="K792" s="13"/>
      <c r="L792" s="13"/>
      <c r="M792" s="13"/>
      <c r="N792" s="13"/>
      <c r="O792" s="13"/>
      <c r="P792" s="181"/>
      <c r="Q792" s="181"/>
      <c r="R792" s="181"/>
      <c r="S792" s="188"/>
      <c r="T792" s="189"/>
      <c r="U792" s="190"/>
      <c r="V792" s="191"/>
      <c r="W792" s="192"/>
      <c r="X792" s="192"/>
      <c r="Y792" s="192"/>
      <c r="Z792" s="192"/>
      <c r="AA792" s="187"/>
      <c r="AB792" s="187"/>
    </row>
    <row r="793" spans="1:28" ht="22.5" customHeight="1">
      <c r="A793" s="13"/>
      <c r="B793" s="13"/>
      <c r="C793" s="13"/>
      <c r="D793" s="13"/>
      <c r="E793" s="13"/>
      <c r="F793" s="13"/>
      <c r="G793" s="13"/>
      <c r="H793" s="13"/>
      <c r="I793" s="13"/>
      <c r="J793" s="13"/>
      <c r="K793" s="13"/>
      <c r="L793" s="13"/>
      <c r="M793" s="13"/>
      <c r="N793" s="13"/>
      <c r="O793" s="13"/>
      <c r="P793" s="181"/>
      <c r="Q793" s="181"/>
      <c r="R793" s="181"/>
      <c r="S793" s="188"/>
      <c r="T793" s="189"/>
      <c r="U793" s="190"/>
      <c r="V793" s="191"/>
      <c r="W793" s="192"/>
      <c r="X793" s="192"/>
      <c r="Y793" s="192"/>
      <c r="Z793" s="192"/>
      <c r="AA793" s="187"/>
      <c r="AB793" s="187"/>
    </row>
    <row r="794" spans="1:28" ht="22.5" customHeight="1">
      <c r="A794" s="13"/>
      <c r="B794" s="13"/>
      <c r="C794" s="13"/>
      <c r="D794" s="13"/>
      <c r="E794" s="13"/>
      <c r="F794" s="13"/>
      <c r="G794" s="13"/>
      <c r="H794" s="13"/>
      <c r="I794" s="13"/>
      <c r="J794" s="13"/>
      <c r="K794" s="13"/>
      <c r="L794" s="13"/>
      <c r="M794" s="13"/>
      <c r="N794" s="13"/>
      <c r="O794" s="13"/>
      <c r="P794" s="181"/>
      <c r="Q794" s="181"/>
      <c r="R794" s="181"/>
      <c r="S794" s="188"/>
      <c r="T794" s="189"/>
      <c r="U794" s="190"/>
      <c r="V794" s="191"/>
      <c r="W794" s="192"/>
      <c r="X794" s="192"/>
      <c r="Y794" s="192"/>
      <c r="Z794" s="192"/>
      <c r="AA794" s="187"/>
      <c r="AB794" s="187"/>
    </row>
    <row r="795" spans="1:28" ht="22.5" customHeight="1">
      <c r="A795" s="13"/>
      <c r="B795" s="13"/>
      <c r="C795" s="13"/>
      <c r="D795" s="13"/>
      <c r="E795" s="13"/>
      <c r="F795" s="13"/>
      <c r="G795" s="13"/>
      <c r="H795" s="13"/>
      <c r="I795" s="13"/>
      <c r="J795" s="13"/>
      <c r="K795" s="13"/>
      <c r="L795" s="13"/>
      <c r="M795" s="13"/>
      <c r="N795" s="13"/>
      <c r="O795" s="13"/>
      <c r="P795" s="181"/>
      <c r="Q795" s="181"/>
      <c r="R795" s="181"/>
      <c r="S795" s="188"/>
      <c r="T795" s="189"/>
      <c r="U795" s="190"/>
      <c r="V795" s="191"/>
      <c r="W795" s="192"/>
      <c r="X795" s="192"/>
      <c r="Y795" s="192"/>
      <c r="Z795" s="192"/>
      <c r="AA795" s="187"/>
      <c r="AB795" s="187"/>
    </row>
    <row r="796" spans="1:28" ht="22.5" customHeight="1">
      <c r="A796" s="13"/>
      <c r="B796" s="13"/>
      <c r="C796" s="13"/>
      <c r="D796" s="13"/>
      <c r="E796" s="13"/>
      <c r="F796" s="13"/>
      <c r="G796" s="13"/>
      <c r="H796" s="13"/>
      <c r="I796" s="13"/>
      <c r="J796" s="13"/>
      <c r="K796" s="13"/>
      <c r="L796" s="13"/>
      <c r="M796" s="13"/>
      <c r="N796" s="13"/>
      <c r="O796" s="13"/>
      <c r="P796" s="181"/>
      <c r="Q796" s="181"/>
      <c r="R796" s="181"/>
      <c r="S796" s="188"/>
      <c r="T796" s="189"/>
      <c r="U796" s="190"/>
      <c r="V796" s="191"/>
      <c r="W796" s="192"/>
      <c r="X796" s="192"/>
      <c r="Y796" s="192"/>
      <c r="Z796" s="192"/>
      <c r="AA796" s="187"/>
      <c r="AB796" s="187"/>
    </row>
    <row r="797" spans="1:28" ht="22.5" customHeight="1">
      <c r="A797" s="13"/>
      <c r="B797" s="13"/>
      <c r="C797" s="13"/>
      <c r="D797" s="13"/>
      <c r="E797" s="13"/>
      <c r="F797" s="13"/>
      <c r="G797" s="13"/>
      <c r="H797" s="13"/>
      <c r="I797" s="13"/>
      <c r="J797" s="13"/>
      <c r="K797" s="13"/>
      <c r="L797" s="13"/>
      <c r="M797" s="13"/>
      <c r="N797" s="13"/>
      <c r="O797" s="13"/>
      <c r="P797" s="181"/>
      <c r="Q797" s="181"/>
      <c r="R797" s="181"/>
      <c r="S797" s="188"/>
      <c r="T797" s="189"/>
      <c r="U797" s="190"/>
      <c r="V797" s="191"/>
      <c r="W797" s="192"/>
      <c r="X797" s="192"/>
      <c r="Y797" s="192"/>
      <c r="Z797" s="192"/>
      <c r="AA797" s="187"/>
      <c r="AB797" s="187"/>
    </row>
    <row r="798" spans="1:28" ht="22.5" customHeight="1">
      <c r="A798" s="13"/>
      <c r="B798" s="13"/>
      <c r="C798" s="13"/>
      <c r="D798" s="13"/>
      <c r="E798" s="13"/>
      <c r="F798" s="13"/>
      <c r="G798" s="13"/>
      <c r="H798" s="13"/>
      <c r="I798" s="13"/>
      <c r="J798" s="13"/>
      <c r="K798" s="13"/>
      <c r="L798" s="13"/>
      <c r="M798" s="13"/>
      <c r="N798" s="13"/>
      <c r="O798" s="13"/>
      <c r="P798" s="181"/>
      <c r="Q798" s="181"/>
      <c r="R798" s="181"/>
      <c r="S798" s="188"/>
      <c r="T798" s="189"/>
      <c r="U798" s="190"/>
      <c r="V798" s="191"/>
      <c r="W798" s="192"/>
      <c r="X798" s="192"/>
      <c r="Y798" s="192"/>
      <c r="Z798" s="192"/>
      <c r="AA798" s="187"/>
      <c r="AB798" s="187"/>
    </row>
    <row r="799" spans="1:28" ht="22.5" customHeight="1">
      <c r="A799" s="13"/>
      <c r="B799" s="13"/>
      <c r="C799" s="13"/>
      <c r="D799" s="13"/>
      <c r="E799" s="13"/>
      <c r="F799" s="13"/>
      <c r="G799" s="13"/>
      <c r="H799" s="13"/>
      <c r="I799" s="13"/>
      <c r="J799" s="13"/>
      <c r="K799" s="13"/>
      <c r="L799" s="13"/>
      <c r="M799" s="13"/>
      <c r="N799" s="13"/>
      <c r="O799" s="13"/>
      <c r="P799" s="181"/>
      <c r="Q799" s="181"/>
      <c r="R799" s="181"/>
      <c r="S799" s="188"/>
      <c r="T799" s="189"/>
      <c r="U799" s="190"/>
      <c r="V799" s="191"/>
      <c r="W799" s="192"/>
      <c r="X799" s="192"/>
      <c r="Y799" s="192"/>
      <c r="Z799" s="192"/>
      <c r="AA799" s="187"/>
      <c r="AB799" s="187"/>
    </row>
    <row r="800" spans="1:28" ht="22.5" customHeight="1">
      <c r="A800" s="13"/>
      <c r="B800" s="13"/>
      <c r="C800" s="13"/>
      <c r="D800" s="13"/>
      <c r="E800" s="13"/>
      <c r="F800" s="13"/>
      <c r="G800" s="13"/>
      <c r="H800" s="13"/>
      <c r="I800" s="13"/>
      <c r="J800" s="13"/>
      <c r="K800" s="13"/>
      <c r="L800" s="13"/>
      <c r="M800" s="13"/>
      <c r="N800" s="13"/>
      <c r="O800" s="13"/>
      <c r="P800" s="181"/>
      <c r="Q800" s="181"/>
      <c r="R800" s="181"/>
      <c r="S800" s="188"/>
      <c r="T800" s="189"/>
      <c r="U800" s="190"/>
      <c r="V800" s="191"/>
      <c r="W800" s="192"/>
      <c r="X800" s="192"/>
      <c r="Y800" s="192"/>
      <c r="Z800" s="192"/>
      <c r="AA800" s="187"/>
      <c r="AB800" s="187"/>
    </row>
    <row r="801" spans="1:28" ht="22.5" customHeight="1">
      <c r="A801" s="13"/>
      <c r="B801" s="13"/>
      <c r="C801" s="13"/>
      <c r="D801" s="13"/>
      <c r="E801" s="13"/>
      <c r="F801" s="13"/>
      <c r="G801" s="13"/>
      <c r="H801" s="13"/>
      <c r="I801" s="13"/>
      <c r="J801" s="13"/>
      <c r="K801" s="13"/>
      <c r="L801" s="13"/>
      <c r="M801" s="13"/>
      <c r="N801" s="13"/>
      <c r="O801" s="13"/>
      <c r="P801" s="181"/>
      <c r="Q801" s="181"/>
      <c r="R801" s="181"/>
      <c r="S801" s="188"/>
      <c r="T801" s="189"/>
      <c r="U801" s="190"/>
      <c r="V801" s="191"/>
      <c r="W801" s="192"/>
      <c r="X801" s="192"/>
      <c r="Y801" s="192"/>
      <c r="Z801" s="192"/>
      <c r="AA801" s="187"/>
      <c r="AB801" s="187"/>
    </row>
    <row r="802" spans="1:28" ht="22.5" customHeight="1">
      <c r="A802" s="13"/>
      <c r="B802" s="13"/>
      <c r="C802" s="13"/>
      <c r="D802" s="13"/>
      <c r="E802" s="13"/>
      <c r="F802" s="13"/>
      <c r="G802" s="13"/>
      <c r="H802" s="13"/>
      <c r="I802" s="13"/>
      <c r="J802" s="13"/>
      <c r="K802" s="13"/>
      <c r="L802" s="13"/>
      <c r="M802" s="13"/>
      <c r="N802" s="13"/>
      <c r="O802" s="13"/>
      <c r="P802" s="181"/>
      <c r="Q802" s="181"/>
      <c r="R802" s="181"/>
      <c r="S802" s="188"/>
      <c r="T802" s="189"/>
      <c r="U802" s="190"/>
      <c r="V802" s="191"/>
      <c r="W802" s="192"/>
      <c r="X802" s="192"/>
      <c r="Y802" s="192"/>
      <c r="Z802" s="192"/>
      <c r="AA802" s="187"/>
      <c r="AB802" s="187"/>
    </row>
    <row r="803" spans="1:28" ht="22.5" customHeight="1">
      <c r="A803" s="13"/>
      <c r="B803" s="13"/>
      <c r="C803" s="13"/>
      <c r="D803" s="13"/>
      <c r="E803" s="13"/>
      <c r="F803" s="13"/>
      <c r="G803" s="13"/>
      <c r="H803" s="13"/>
      <c r="I803" s="13"/>
      <c r="J803" s="13"/>
      <c r="K803" s="13"/>
      <c r="L803" s="13"/>
      <c r="M803" s="13"/>
      <c r="N803" s="13"/>
      <c r="O803" s="13"/>
      <c r="P803" s="181"/>
      <c r="Q803" s="181"/>
      <c r="R803" s="181"/>
      <c r="S803" s="188"/>
      <c r="T803" s="189"/>
      <c r="U803" s="190"/>
      <c r="V803" s="191"/>
      <c r="W803" s="192"/>
      <c r="X803" s="192"/>
      <c r="Y803" s="192"/>
      <c r="Z803" s="192"/>
      <c r="AA803" s="187"/>
      <c r="AB803" s="187"/>
    </row>
    <row r="804" spans="1:28" ht="22.5" customHeight="1">
      <c r="A804" s="13"/>
      <c r="B804" s="13"/>
      <c r="C804" s="13"/>
      <c r="D804" s="13"/>
      <c r="E804" s="13"/>
      <c r="F804" s="13"/>
      <c r="G804" s="13"/>
      <c r="H804" s="13"/>
      <c r="I804" s="13"/>
      <c r="J804" s="13"/>
      <c r="K804" s="13"/>
      <c r="L804" s="13"/>
      <c r="M804" s="13"/>
      <c r="N804" s="13"/>
      <c r="O804" s="13"/>
      <c r="P804" s="181"/>
      <c r="Q804" s="181"/>
      <c r="R804" s="181"/>
      <c r="S804" s="188"/>
      <c r="T804" s="189"/>
      <c r="U804" s="190"/>
      <c r="V804" s="191"/>
      <c r="W804" s="192"/>
      <c r="X804" s="192"/>
      <c r="Y804" s="192"/>
      <c r="Z804" s="192"/>
      <c r="AA804" s="187"/>
      <c r="AB804" s="187"/>
    </row>
    <row r="805" spans="1:28" ht="22.5" customHeight="1">
      <c r="A805" s="13"/>
      <c r="B805" s="13"/>
      <c r="C805" s="13"/>
      <c r="D805" s="13"/>
      <c r="E805" s="13"/>
      <c r="F805" s="13"/>
      <c r="G805" s="13"/>
      <c r="H805" s="13"/>
      <c r="I805" s="13"/>
      <c r="J805" s="13"/>
      <c r="K805" s="13"/>
      <c r="L805" s="13"/>
      <c r="M805" s="13"/>
      <c r="N805" s="13"/>
      <c r="O805" s="13"/>
      <c r="P805" s="181"/>
      <c r="Q805" s="181"/>
      <c r="R805" s="181"/>
      <c r="S805" s="188"/>
      <c r="T805" s="189"/>
      <c r="U805" s="190"/>
      <c r="V805" s="191"/>
      <c r="W805" s="192"/>
      <c r="X805" s="192"/>
      <c r="Y805" s="192"/>
      <c r="Z805" s="192"/>
      <c r="AA805" s="187"/>
      <c r="AB805" s="187"/>
    </row>
    <row r="806" spans="1:28" ht="22.5" customHeight="1">
      <c r="A806" s="13"/>
      <c r="B806" s="13"/>
      <c r="C806" s="13"/>
      <c r="D806" s="13"/>
      <c r="E806" s="13"/>
      <c r="F806" s="13"/>
      <c r="G806" s="13"/>
      <c r="H806" s="13"/>
      <c r="I806" s="13"/>
      <c r="J806" s="13"/>
      <c r="K806" s="13"/>
      <c r="L806" s="13"/>
      <c r="M806" s="13"/>
      <c r="N806" s="13"/>
      <c r="O806" s="13"/>
      <c r="P806" s="181"/>
      <c r="Q806" s="181"/>
      <c r="R806" s="181"/>
      <c r="S806" s="188"/>
      <c r="T806" s="189"/>
      <c r="U806" s="190"/>
      <c r="V806" s="191"/>
      <c r="W806" s="192"/>
      <c r="X806" s="192"/>
      <c r="Y806" s="192"/>
      <c r="Z806" s="192"/>
      <c r="AA806" s="187"/>
      <c r="AB806" s="187"/>
    </row>
    <row r="807" spans="1:28" ht="22.5" customHeight="1">
      <c r="A807" s="13"/>
      <c r="B807" s="13"/>
      <c r="C807" s="13"/>
      <c r="D807" s="13"/>
      <c r="E807" s="13"/>
      <c r="F807" s="13"/>
      <c r="G807" s="13"/>
      <c r="H807" s="13"/>
      <c r="I807" s="13"/>
      <c r="J807" s="13"/>
      <c r="K807" s="13"/>
      <c r="L807" s="13"/>
      <c r="M807" s="13"/>
      <c r="N807" s="13"/>
      <c r="O807" s="13"/>
      <c r="P807" s="181"/>
      <c r="Q807" s="181"/>
      <c r="R807" s="181"/>
      <c r="S807" s="188"/>
      <c r="T807" s="189"/>
      <c r="U807" s="190"/>
      <c r="V807" s="191"/>
      <c r="W807" s="192"/>
      <c r="X807" s="192"/>
      <c r="Y807" s="192"/>
      <c r="Z807" s="192"/>
      <c r="AA807" s="187"/>
      <c r="AB807" s="187"/>
    </row>
    <row r="808" spans="1:28" ht="22.5" customHeight="1">
      <c r="A808" s="13"/>
      <c r="B808" s="13"/>
      <c r="C808" s="13"/>
      <c r="D808" s="13"/>
      <c r="E808" s="13"/>
      <c r="F808" s="13"/>
      <c r="G808" s="13"/>
      <c r="H808" s="13"/>
      <c r="I808" s="13"/>
      <c r="J808" s="13"/>
      <c r="K808" s="13"/>
      <c r="L808" s="13"/>
      <c r="M808" s="13"/>
      <c r="N808" s="13"/>
      <c r="O808" s="13"/>
      <c r="P808" s="181"/>
      <c r="Q808" s="181"/>
      <c r="R808" s="181"/>
      <c r="S808" s="188"/>
      <c r="T808" s="189"/>
      <c r="U808" s="190"/>
      <c r="V808" s="191"/>
      <c r="W808" s="192"/>
      <c r="X808" s="192"/>
      <c r="Y808" s="192"/>
      <c r="Z808" s="192"/>
      <c r="AA808" s="187"/>
      <c r="AB808" s="187"/>
    </row>
    <row r="809" spans="1:28" ht="22.5" customHeight="1">
      <c r="A809" s="13"/>
      <c r="B809" s="13"/>
      <c r="C809" s="13"/>
      <c r="D809" s="13"/>
      <c r="E809" s="13"/>
      <c r="F809" s="13"/>
      <c r="G809" s="13"/>
      <c r="H809" s="13"/>
      <c r="I809" s="13"/>
      <c r="J809" s="13"/>
      <c r="K809" s="13"/>
      <c r="L809" s="13"/>
      <c r="M809" s="13"/>
      <c r="N809" s="13"/>
      <c r="O809" s="13"/>
      <c r="P809" s="181"/>
      <c r="Q809" s="181"/>
      <c r="R809" s="181"/>
      <c r="S809" s="188"/>
      <c r="T809" s="189"/>
      <c r="U809" s="190"/>
      <c r="V809" s="191"/>
      <c r="W809" s="192"/>
      <c r="X809" s="192"/>
      <c r="Y809" s="192"/>
      <c r="Z809" s="192"/>
      <c r="AA809" s="187"/>
      <c r="AB809" s="187"/>
    </row>
    <row r="810" spans="1:28" ht="22.5" customHeight="1">
      <c r="A810" s="13"/>
      <c r="B810" s="13"/>
      <c r="C810" s="13"/>
      <c r="D810" s="13"/>
      <c r="E810" s="13"/>
      <c r="F810" s="13"/>
      <c r="G810" s="13"/>
      <c r="H810" s="13"/>
      <c r="I810" s="13"/>
      <c r="J810" s="13"/>
      <c r="K810" s="13"/>
      <c r="L810" s="13"/>
      <c r="M810" s="13"/>
      <c r="N810" s="13"/>
      <c r="O810" s="13"/>
      <c r="P810" s="181"/>
      <c r="Q810" s="181"/>
      <c r="R810" s="181"/>
      <c r="S810" s="188"/>
      <c r="T810" s="189"/>
      <c r="U810" s="190"/>
      <c r="V810" s="191"/>
      <c r="W810" s="192"/>
      <c r="X810" s="192"/>
      <c r="Y810" s="192"/>
      <c r="Z810" s="192"/>
      <c r="AA810" s="187"/>
      <c r="AB810" s="187"/>
    </row>
    <row r="811" spans="1:28" ht="22.5" customHeight="1">
      <c r="A811" s="13"/>
      <c r="B811" s="13"/>
      <c r="C811" s="13"/>
      <c r="D811" s="13"/>
      <c r="E811" s="13"/>
      <c r="F811" s="13"/>
      <c r="G811" s="13"/>
      <c r="H811" s="13"/>
      <c r="I811" s="13"/>
      <c r="J811" s="13"/>
      <c r="K811" s="13"/>
      <c r="L811" s="13"/>
      <c r="M811" s="13"/>
      <c r="N811" s="13"/>
      <c r="O811" s="13"/>
      <c r="P811" s="181"/>
      <c r="Q811" s="181"/>
      <c r="R811" s="181"/>
      <c r="S811" s="188"/>
      <c r="T811" s="189"/>
      <c r="U811" s="190"/>
      <c r="V811" s="191"/>
      <c r="W811" s="192"/>
      <c r="X811" s="192"/>
      <c r="Y811" s="192"/>
      <c r="Z811" s="192"/>
      <c r="AA811" s="187"/>
      <c r="AB811" s="187"/>
    </row>
    <row r="812" spans="1:28" ht="22.5" customHeight="1">
      <c r="A812" s="13"/>
      <c r="B812" s="13"/>
      <c r="C812" s="13"/>
      <c r="D812" s="13"/>
      <c r="E812" s="13"/>
      <c r="F812" s="13"/>
      <c r="G812" s="13"/>
      <c r="H812" s="13"/>
      <c r="I812" s="13"/>
      <c r="J812" s="13"/>
      <c r="K812" s="13"/>
      <c r="L812" s="13"/>
      <c r="M812" s="13"/>
      <c r="N812" s="13"/>
      <c r="O812" s="13"/>
      <c r="P812" s="181"/>
      <c r="Q812" s="181"/>
      <c r="R812" s="181"/>
      <c r="S812" s="188"/>
      <c r="T812" s="189"/>
      <c r="U812" s="190"/>
      <c r="V812" s="191"/>
      <c r="W812" s="192"/>
      <c r="X812" s="192"/>
      <c r="Y812" s="192"/>
      <c r="Z812" s="192"/>
      <c r="AA812" s="187"/>
      <c r="AB812" s="187"/>
    </row>
    <row r="813" spans="1:28" ht="22.5" customHeight="1">
      <c r="A813" s="13"/>
      <c r="B813" s="13"/>
      <c r="C813" s="13"/>
      <c r="D813" s="13"/>
      <c r="E813" s="13"/>
      <c r="F813" s="13"/>
      <c r="G813" s="13"/>
      <c r="H813" s="13"/>
      <c r="I813" s="13"/>
      <c r="J813" s="13"/>
      <c r="K813" s="13"/>
      <c r="L813" s="13"/>
      <c r="M813" s="13"/>
      <c r="N813" s="13"/>
      <c r="O813" s="13"/>
      <c r="P813" s="181"/>
      <c r="Q813" s="181"/>
      <c r="R813" s="181"/>
      <c r="S813" s="188"/>
      <c r="T813" s="189"/>
      <c r="U813" s="190"/>
      <c r="V813" s="191"/>
      <c r="W813" s="192"/>
      <c r="X813" s="192"/>
      <c r="Y813" s="192"/>
      <c r="Z813" s="192"/>
      <c r="AA813" s="187"/>
      <c r="AB813" s="187"/>
    </row>
    <row r="814" spans="1:28" ht="22.5" customHeight="1">
      <c r="A814" s="13"/>
      <c r="B814" s="13"/>
      <c r="C814" s="13"/>
      <c r="D814" s="13"/>
      <c r="E814" s="13"/>
      <c r="F814" s="13"/>
      <c r="G814" s="13"/>
      <c r="H814" s="13"/>
      <c r="I814" s="13"/>
      <c r="J814" s="13"/>
      <c r="K814" s="13"/>
      <c r="L814" s="13"/>
      <c r="M814" s="13"/>
      <c r="N814" s="13"/>
      <c r="O814" s="13"/>
      <c r="P814" s="181"/>
      <c r="Q814" s="181"/>
      <c r="R814" s="181"/>
      <c r="S814" s="188"/>
      <c r="T814" s="189"/>
      <c r="U814" s="190"/>
      <c r="V814" s="191"/>
      <c r="W814" s="192"/>
      <c r="X814" s="192"/>
      <c r="Y814" s="192"/>
      <c r="Z814" s="192"/>
      <c r="AA814" s="187"/>
      <c r="AB814" s="187"/>
    </row>
    <row r="815" spans="1:28" ht="22.5" customHeight="1">
      <c r="A815" s="13"/>
      <c r="B815" s="13"/>
      <c r="C815" s="13"/>
      <c r="D815" s="13"/>
      <c r="E815" s="13"/>
      <c r="F815" s="13"/>
      <c r="G815" s="13"/>
      <c r="H815" s="13"/>
      <c r="I815" s="13"/>
      <c r="J815" s="13"/>
      <c r="K815" s="13"/>
      <c r="L815" s="13"/>
      <c r="M815" s="13"/>
      <c r="N815" s="13"/>
      <c r="O815" s="13"/>
      <c r="P815" s="181"/>
      <c r="Q815" s="181"/>
      <c r="R815" s="181"/>
      <c r="S815" s="188"/>
      <c r="T815" s="189"/>
      <c r="U815" s="190"/>
      <c r="V815" s="191"/>
      <c r="W815" s="192"/>
      <c r="X815" s="192"/>
      <c r="Y815" s="192"/>
      <c r="Z815" s="192"/>
      <c r="AA815" s="187"/>
      <c r="AB815" s="187"/>
    </row>
    <row r="816" spans="1:28" ht="22.5" customHeight="1">
      <c r="A816" s="13"/>
      <c r="B816" s="13"/>
      <c r="C816" s="13"/>
      <c r="D816" s="13"/>
      <c r="E816" s="13"/>
      <c r="F816" s="13"/>
      <c r="G816" s="13"/>
      <c r="H816" s="13"/>
      <c r="I816" s="13"/>
      <c r="J816" s="13"/>
      <c r="K816" s="13"/>
      <c r="L816" s="13"/>
      <c r="M816" s="13"/>
      <c r="N816" s="13"/>
      <c r="O816" s="13"/>
      <c r="P816" s="181"/>
      <c r="Q816" s="181"/>
      <c r="R816" s="181"/>
      <c r="S816" s="188"/>
      <c r="T816" s="189"/>
      <c r="U816" s="190"/>
      <c r="V816" s="191"/>
      <c r="W816" s="192"/>
      <c r="X816" s="192"/>
      <c r="Y816" s="192"/>
      <c r="Z816" s="192"/>
      <c r="AA816" s="187"/>
      <c r="AB816" s="187"/>
    </row>
    <row r="817" spans="1:28" ht="22.5" customHeight="1">
      <c r="A817" s="13"/>
      <c r="B817" s="13"/>
      <c r="C817" s="13"/>
      <c r="D817" s="13"/>
      <c r="E817" s="13"/>
      <c r="F817" s="13"/>
      <c r="G817" s="13"/>
      <c r="H817" s="13"/>
      <c r="I817" s="13"/>
      <c r="J817" s="13"/>
      <c r="K817" s="13"/>
      <c r="L817" s="13"/>
      <c r="M817" s="13"/>
      <c r="N817" s="13"/>
      <c r="O817" s="13"/>
      <c r="P817" s="181"/>
      <c r="Q817" s="181"/>
      <c r="R817" s="181"/>
      <c r="S817" s="188"/>
      <c r="T817" s="189"/>
      <c r="U817" s="190"/>
      <c r="V817" s="191"/>
      <c r="W817" s="192"/>
      <c r="X817" s="192"/>
      <c r="Y817" s="192"/>
      <c r="Z817" s="192"/>
      <c r="AA817" s="187"/>
      <c r="AB817" s="187"/>
    </row>
    <row r="818" spans="1:28" ht="22.5" customHeight="1">
      <c r="A818" s="13"/>
      <c r="B818" s="13"/>
      <c r="C818" s="13"/>
      <c r="D818" s="13"/>
      <c r="E818" s="13"/>
      <c r="F818" s="13"/>
      <c r="G818" s="13"/>
      <c r="H818" s="13"/>
      <c r="I818" s="13"/>
      <c r="J818" s="13"/>
      <c r="K818" s="13"/>
      <c r="L818" s="13"/>
      <c r="M818" s="13"/>
      <c r="N818" s="13"/>
      <c r="O818" s="13"/>
      <c r="P818" s="181"/>
      <c r="Q818" s="181"/>
      <c r="R818" s="181"/>
      <c r="S818" s="188"/>
      <c r="T818" s="189"/>
      <c r="U818" s="190"/>
      <c r="V818" s="191"/>
      <c r="W818" s="192"/>
      <c r="X818" s="192"/>
      <c r="Y818" s="192"/>
      <c r="Z818" s="192"/>
      <c r="AA818" s="187"/>
      <c r="AB818" s="187"/>
    </row>
    <row r="819" spans="1:28" ht="22.5" customHeight="1">
      <c r="A819" s="13"/>
      <c r="B819" s="13"/>
      <c r="C819" s="13"/>
      <c r="D819" s="13"/>
      <c r="E819" s="13"/>
      <c r="F819" s="13"/>
      <c r="G819" s="13"/>
      <c r="H819" s="13"/>
      <c r="I819" s="13"/>
      <c r="J819" s="13"/>
      <c r="K819" s="13"/>
      <c r="L819" s="13"/>
      <c r="M819" s="13"/>
      <c r="N819" s="13"/>
      <c r="O819" s="13"/>
      <c r="P819" s="181"/>
      <c r="Q819" s="181"/>
      <c r="R819" s="181"/>
      <c r="S819" s="188"/>
      <c r="T819" s="189"/>
      <c r="U819" s="190"/>
      <c r="V819" s="191"/>
      <c r="W819" s="192"/>
      <c r="X819" s="192"/>
      <c r="Y819" s="192"/>
      <c r="Z819" s="192"/>
      <c r="AA819" s="187"/>
      <c r="AB819" s="187"/>
    </row>
    <row r="820" spans="1:28" ht="22.5" customHeight="1">
      <c r="A820" s="13"/>
      <c r="B820" s="13"/>
      <c r="C820" s="13"/>
      <c r="D820" s="13"/>
      <c r="E820" s="13"/>
      <c r="F820" s="13"/>
      <c r="G820" s="13"/>
      <c r="H820" s="13"/>
      <c r="I820" s="13"/>
      <c r="J820" s="13"/>
      <c r="K820" s="13"/>
      <c r="L820" s="13"/>
      <c r="M820" s="13"/>
      <c r="N820" s="13"/>
      <c r="O820" s="13"/>
      <c r="P820" s="181"/>
      <c r="Q820" s="181"/>
      <c r="R820" s="181"/>
      <c r="S820" s="188"/>
      <c r="T820" s="189"/>
      <c r="U820" s="190"/>
      <c r="V820" s="191"/>
      <c r="W820" s="192"/>
      <c r="X820" s="192"/>
      <c r="Y820" s="192"/>
      <c r="Z820" s="192"/>
      <c r="AA820" s="187"/>
      <c r="AB820" s="187"/>
    </row>
    <row r="821" spans="1:28" ht="22.5" customHeight="1">
      <c r="A821" s="13"/>
      <c r="B821" s="13"/>
      <c r="C821" s="13"/>
      <c r="D821" s="13"/>
      <c r="E821" s="13"/>
      <c r="F821" s="13"/>
      <c r="G821" s="13"/>
      <c r="H821" s="13"/>
      <c r="I821" s="13"/>
      <c r="J821" s="13"/>
      <c r="K821" s="13"/>
      <c r="L821" s="13"/>
      <c r="M821" s="13"/>
      <c r="N821" s="13"/>
      <c r="O821" s="13"/>
      <c r="P821" s="181"/>
      <c r="Q821" s="181"/>
      <c r="R821" s="181"/>
      <c r="S821" s="188"/>
      <c r="T821" s="189"/>
      <c r="U821" s="190"/>
      <c r="V821" s="191"/>
      <c r="W821" s="192"/>
      <c r="X821" s="192"/>
      <c r="Y821" s="192"/>
      <c r="Z821" s="192"/>
      <c r="AA821" s="187"/>
      <c r="AB821" s="187"/>
    </row>
    <row r="822" spans="1:28" ht="22.5" customHeight="1">
      <c r="A822" s="13"/>
      <c r="B822" s="13"/>
      <c r="C822" s="13"/>
      <c r="D822" s="13"/>
      <c r="E822" s="13"/>
      <c r="F822" s="13"/>
      <c r="G822" s="13"/>
      <c r="H822" s="13"/>
      <c r="I822" s="13"/>
      <c r="J822" s="13"/>
      <c r="K822" s="13"/>
      <c r="L822" s="13"/>
      <c r="M822" s="13"/>
      <c r="N822" s="13"/>
      <c r="O822" s="13"/>
      <c r="P822" s="181"/>
      <c r="Q822" s="181"/>
      <c r="R822" s="181"/>
      <c r="S822" s="188"/>
      <c r="T822" s="189"/>
      <c r="U822" s="190"/>
      <c r="V822" s="191"/>
      <c r="W822" s="192"/>
      <c r="X822" s="192"/>
      <c r="Y822" s="192"/>
      <c r="Z822" s="192"/>
      <c r="AA822" s="187"/>
      <c r="AB822" s="187"/>
    </row>
    <row r="823" spans="1:28" ht="22.5" customHeight="1">
      <c r="A823" s="13"/>
      <c r="B823" s="13"/>
      <c r="C823" s="13"/>
      <c r="D823" s="13"/>
      <c r="E823" s="13"/>
      <c r="F823" s="13"/>
      <c r="G823" s="13"/>
      <c r="H823" s="13"/>
      <c r="I823" s="13"/>
      <c r="J823" s="13"/>
      <c r="K823" s="13"/>
      <c r="L823" s="13"/>
      <c r="M823" s="13"/>
      <c r="N823" s="13"/>
      <c r="O823" s="13"/>
      <c r="P823" s="181"/>
      <c r="Q823" s="181"/>
      <c r="R823" s="181"/>
      <c r="S823" s="188"/>
      <c r="T823" s="189"/>
      <c r="U823" s="190"/>
      <c r="V823" s="191"/>
      <c r="W823" s="192"/>
      <c r="X823" s="192"/>
      <c r="Y823" s="192"/>
      <c r="Z823" s="192"/>
      <c r="AA823" s="187"/>
      <c r="AB823" s="187"/>
    </row>
    <row r="824" spans="1:28" ht="22.5" customHeight="1">
      <c r="A824" s="13"/>
      <c r="B824" s="13"/>
      <c r="C824" s="13"/>
      <c r="D824" s="13"/>
      <c r="E824" s="13"/>
      <c r="F824" s="13"/>
      <c r="G824" s="13"/>
      <c r="H824" s="13"/>
      <c r="I824" s="13"/>
      <c r="J824" s="13"/>
      <c r="K824" s="13"/>
      <c r="L824" s="13"/>
      <c r="M824" s="13"/>
      <c r="N824" s="13"/>
      <c r="O824" s="13"/>
      <c r="P824" s="181"/>
      <c r="Q824" s="181"/>
      <c r="R824" s="181"/>
      <c r="S824" s="188"/>
      <c r="T824" s="189"/>
      <c r="U824" s="190"/>
      <c r="V824" s="191"/>
      <c r="W824" s="192"/>
      <c r="X824" s="192"/>
      <c r="Y824" s="192"/>
      <c r="Z824" s="192"/>
      <c r="AA824" s="187"/>
      <c r="AB824" s="187"/>
    </row>
    <row r="825" spans="1:28" ht="22.5" customHeight="1">
      <c r="A825" s="13"/>
      <c r="B825" s="13"/>
      <c r="C825" s="13"/>
      <c r="D825" s="13"/>
      <c r="E825" s="13"/>
      <c r="F825" s="13"/>
      <c r="G825" s="13"/>
      <c r="H825" s="13"/>
      <c r="I825" s="13"/>
      <c r="J825" s="13"/>
      <c r="K825" s="13"/>
      <c r="L825" s="13"/>
      <c r="M825" s="13"/>
      <c r="N825" s="13"/>
      <c r="O825" s="13"/>
      <c r="P825" s="181"/>
      <c r="Q825" s="181"/>
      <c r="R825" s="181"/>
      <c r="S825" s="188"/>
      <c r="T825" s="189"/>
      <c r="U825" s="190"/>
      <c r="V825" s="191"/>
      <c r="W825" s="192"/>
      <c r="X825" s="192"/>
      <c r="Y825" s="192"/>
      <c r="Z825" s="192"/>
      <c r="AA825" s="187"/>
      <c r="AB825" s="187"/>
    </row>
    <row r="826" spans="1:28" ht="22.5" customHeight="1">
      <c r="A826" s="13"/>
      <c r="B826" s="13"/>
      <c r="C826" s="13"/>
      <c r="D826" s="13"/>
      <c r="E826" s="13"/>
      <c r="F826" s="13"/>
      <c r="G826" s="13"/>
      <c r="H826" s="13"/>
      <c r="I826" s="13"/>
      <c r="J826" s="13"/>
      <c r="K826" s="13"/>
      <c r="L826" s="13"/>
      <c r="M826" s="13"/>
      <c r="N826" s="13"/>
      <c r="O826" s="13"/>
      <c r="P826" s="181"/>
      <c r="Q826" s="181"/>
      <c r="R826" s="181"/>
      <c r="S826" s="188"/>
      <c r="T826" s="189"/>
      <c r="U826" s="190"/>
      <c r="V826" s="191"/>
      <c r="W826" s="192"/>
      <c r="X826" s="192"/>
      <c r="Y826" s="192"/>
      <c r="Z826" s="192"/>
      <c r="AA826" s="187"/>
      <c r="AB826" s="187"/>
    </row>
    <row r="827" spans="1:28" ht="22.5" customHeight="1">
      <c r="A827" s="13"/>
      <c r="B827" s="13"/>
      <c r="C827" s="13"/>
      <c r="D827" s="13"/>
      <c r="E827" s="13"/>
      <c r="F827" s="13"/>
      <c r="G827" s="13"/>
      <c r="H827" s="13"/>
      <c r="I827" s="13"/>
      <c r="J827" s="13"/>
      <c r="K827" s="13"/>
      <c r="L827" s="13"/>
      <c r="M827" s="13"/>
      <c r="N827" s="13"/>
      <c r="O827" s="13"/>
      <c r="P827" s="181"/>
      <c r="Q827" s="181"/>
      <c r="R827" s="181"/>
      <c r="S827" s="188"/>
      <c r="T827" s="189"/>
      <c r="U827" s="190"/>
      <c r="V827" s="191"/>
      <c r="W827" s="192"/>
      <c r="X827" s="192"/>
      <c r="Y827" s="192"/>
      <c r="Z827" s="192"/>
      <c r="AA827" s="187"/>
      <c r="AB827" s="187"/>
    </row>
    <row r="828" spans="1:28" ht="22.5" customHeight="1">
      <c r="A828" s="13"/>
      <c r="B828" s="13"/>
      <c r="C828" s="13"/>
      <c r="D828" s="13"/>
      <c r="E828" s="13"/>
      <c r="F828" s="13"/>
      <c r="G828" s="13"/>
      <c r="H828" s="13"/>
      <c r="I828" s="13"/>
      <c r="J828" s="13"/>
      <c r="K828" s="13"/>
      <c r="L828" s="13"/>
      <c r="M828" s="13"/>
      <c r="N828" s="13"/>
      <c r="O828" s="13"/>
      <c r="P828" s="181"/>
      <c r="Q828" s="181"/>
      <c r="R828" s="181"/>
      <c r="S828" s="188"/>
      <c r="T828" s="189"/>
      <c r="U828" s="190"/>
      <c r="V828" s="191"/>
      <c r="W828" s="192"/>
      <c r="X828" s="192"/>
      <c r="Y828" s="192"/>
      <c r="Z828" s="192"/>
      <c r="AA828" s="187"/>
      <c r="AB828" s="187"/>
    </row>
    <row r="829" spans="1:28" ht="22.5" customHeight="1">
      <c r="A829" s="13"/>
      <c r="B829" s="13"/>
      <c r="C829" s="13"/>
      <c r="D829" s="13"/>
      <c r="E829" s="13"/>
      <c r="F829" s="13"/>
      <c r="G829" s="13"/>
      <c r="H829" s="13"/>
      <c r="I829" s="13"/>
      <c r="J829" s="13"/>
      <c r="K829" s="13"/>
      <c r="L829" s="13"/>
      <c r="M829" s="13"/>
      <c r="N829" s="13"/>
      <c r="O829" s="13"/>
      <c r="P829" s="181"/>
      <c r="Q829" s="181"/>
      <c r="R829" s="181"/>
      <c r="S829" s="188"/>
      <c r="T829" s="189"/>
      <c r="U829" s="190"/>
      <c r="V829" s="191"/>
      <c r="W829" s="192"/>
      <c r="X829" s="192"/>
      <c r="Y829" s="192"/>
      <c r="Z829" s="192"/>
      <c r="AA829" s="187"/>
      <c r="AB829" s="187"/>
    </row>
    <row r="830" spans="1:28" ht="22.5" customHeight="1">
      <c r="A830" s="13"/>
      <c r="B830" s="13"/>
      <c r="C830" s="13"/>
      <c r="D830" s="13"/>
      <c r="E830" s="13"/>
      <c r="F830" s="13"/>
      <c r="G830" s="13"/>
      <c r="H830" s="13"/>
      <c r="I830" s="13"/>
      <c r="J830" s="13"/>
      <c r="K830" s="13"/>
      <c r="L830" s="13"/>
      <c r="M830" s="13"/>
      <c r="N830" s="13"/>
      <c r="O830" s="13"/>
      <c r="P830" s="181"/>
      <c r="Q830" s="181"/>
      <c r="R830" s="181"/>
      <c r="S830" s="188"/>
      <c r="T830" s="189"/>
      <c r="U830" s="190"/>
      <c r="V830" s="191"/>
      <c r="W830" s="192"/>
      <c r="X830" s="192"/>
      <c r="Y830" s="192"/>
      <c r="Z830" s="192"/>
      <c r="AA830" s="187"/>
      <c r="AB830" s="187"/>
    </row>
    <row r="831" spans="1:28" ht="22.5" customHeight="1">
      <c r="A831" s="13"/>
      <c r="B831" s="13"/>
      <c r="C831" s="13"/>
      <c r="D831" s="13"/>
      <c r="E831" s="13"/>
      <c r="F831" s="13"/>
      <c r="G831" s="13"/>
      <c r="H831" s="13"/>
      <c r="I831" s="13"/>
      <c r="J831" s="13"/>
      <c r="K831" s="13"/>
      <c r="L831" s="13"/>
      <c r="M831" s="13"/>
      <c r="N831" s="13"/>
      <c r="O831" s="13"/>
      <c r="P831" s="181"/>
      <c r="Q831" s="181"/>
      <c r="R831" s="181"/>
      <c r="S831" s="188"/>
      <c r="T831" s="189"/>
      <c r="U831" s="190"/>
      <c r="V831" s="191"/>
      <c r="W831" s="192"/>
      <c r="X831" s="192"/>
      <c r="Y831" s="192"/>
      <c r="Z831" s="192"/>
      <c r="AA831" s="187"/>
      <c r="AB831" s="187"/>
    </row>
    <row r="832" spans="1:28" ht="22.5" customHeight="1">
      <c r="A832" s="13"/>
      <c r="B832" s="13"/>
      <c r="C832" s="13"/>
      <c r="D832" s="13"/>
      <c r="E832" s="13"/>
      <c r="F832" s="13"/>
      <c r="G832" s="13"/>
      <c r="H832" s="13"/>
      <c r="I832" s="13"/>
      <c r="J832" s="13"/>
      <c r="K832" s="13"/>
      <c r="L832" s="13"/>
      <c r="M832" s="13"/>
      <c r="N832" s="13"/>
      <c r="O832" s="13"/>
      <c r="P832" s="181"/>
      <c r="Q832" s="181"/>
      <c r="R832" s="181"/>
      <c r="S832" s="188"/>
      <c r="T832" s="189"/>
      <c r="U832" s="190"/>
      <c r="V832" s="191"/>
      <c r="W832" s="192"/>
      <c r="X832" s="192"/>
      <c r="Y832" s="192"/>
      <c r="Z832" s="192"/>
      <c r="AA832" s="187"/>
      <c r="AB832" s="187"/>
    </row>
    <row r="833" spans="1:28" ht="22.5" customHeight="1">
      <c r="A833" s="13"/>
      <c r="B833" s="13"/>
      <c r="C833" s="13"/>
      <c r="D833" s="13"/>
      <c r="E833" s="13"/>
      <c r="F833" s="13"/>
      <c r="G833" s="13"/>
      <c r="H833" s="13"/>
      <c r="I833" s="13"/>
      <c r="J833" s="13"/>
      <c r="K833" s="13"/>
      <c r="L833" s="13"/>
      <c r="M833" s="13"/>
      <c r="N833" s="13"/>
      <c r="O833" s="13"/>
      <c r="P833" s="181"/>
      <c r="Q833" s="181"/>
      <c r="R833" s="181"/>
      <c r="S833" s="188"/>
      <c r="T833" s="189"/>
      <c r="U833" s="190"/>
      <c r="V833" s="191"/>
      <c r="W833" s="192"/>
      <c r="X833" s="192"/>
      <c r="Y833" s="192"/>
      <c r="Z833" s="192"/>
      <c r="AA833" s="187"/>
      <c r="AB833" s="187"/>
    </row>
    <row r="834" spans="1:28" ht="22.5" customHeight="1">
      <c r="A834" s="13"/>
      <c r="B834" s="13"/>
      <c r="C834" s="13"/>
      <c r="D834" s="13"/>
      <c r="E834" s="13"/>
      <c r="F834" s="13"/>
      <c r="G834" s="13"/>
      <c r="H834" s="13"/>
      <c r="I834" s="13"/>
      <c r="J834" s="13"/>
      <c r="K834" s="13"/>
      <c r="L834" s="13"/>
      <c r="M834" s="13"/>
      <c r="N834" s="13"/>
      <c r="O834" s="13"/>
      <c r="P834" s="181"/>
      <c r="Q834" s="181"/>
      <c r="R834" s="181"/>
      <c r="S834" s="188"/>
      <c r="T834" s="189"/>
      <c r="U834" s="190"/>
      <c r="V834" s="191"/>
      <c r="W834" s="192"/>
      <c r="X834" s="192"/>
      <c r="Y834" s="192"/>
      <c r="Z834" s="192"/>
      <c r="AA834" s="187"/>
      <c r="AB834" s="187"/>
    </row>
    <row r="835" spans="1:28" ht="22.5" customHeight="1">
      <c r="A835" s="13"/>
      <c r="B835" s="13"/>
      <c r="C835" s="13"/>
      <c r="D835" s="13"/>
      <c r="E835" s="13"/>
      <c r="F835" s="13"/>
      <c r="G835" s="13"/>
      <c r="H835" s="13"/>
      <c r="I835" s="13"/>
      <c r="J835" s="13"/>
      <c r="K835" s="13"/>
      <c r="L835" s="13"/>
      <c r="M835" s="13"/>
      <c r="N835" s="13"/>
      <c r="O835" s="13"/>
      <c r="P835" s="181"/>
      <c r="Q835" s="181"/>
      <c r="R835" s="181"/>
      <c r="S835" s="188"/>
      <c r="T835" s="189"/>
      <c r="U835" s="190"/>
      <c r="V835" s="191"/>
      <c r="W835" s="192"/>
      <c r="X835" s="192"/>
      <c r="Y835" s="192"/>
      <c r="Z835" s="192"/>
      <c r="AA835" s="187"/>
      <c r="AB835" s="187"/>
    </row>
    <row r="836" spans="1:28" ht="22.5" customHeight="1">
      <c r="A836" s="13"/>
      <c r="B836" s="13"/>
      <c r="C836" s="13"/>
      <c r="D836" s="13"/>
      <c r="E836" s="13"/>
      <c r="F836" s="13"/>
      <c r="G836" s="13"/>
      <c r="H836" s="13"/>
      <c r="I836" s="13"/>
      <c r="J836" s="13"/>
      <c r="K836" s="13"/>
      <c r="L836" s="13"/>
      <c r="M836" s="13"/>
      <c r="N836" s="13"/>
      <c r="O836" s="13"/>
      <c r="P836" s="181"/>
      <c r="Q836" s="181"/>
      <c r="R836" s="181"/>
      <c r="S836" s="188"/>
      <c r="T836" s="189"/>
      <c r="U836" s="190"/>
      <c r="V836" s="191"/>
      <c r="W836" s="192"/>
      <c r="X836" s="192"/>
      <c r="Y836" s="192"/>
      <c r="Z836" s="192"/>
      <c r="AA836" s="187"/>
      <c r="AB836" s="187"/>
    </row>
    <row r="837" spans="1:28" ht="22.5" customHeight="1">
      <c r="A837" s="13"/>
      <c r="B837" s="13"/>
      <c r="C837" s="13"/>
      <c r="D837" s="13"/>
      <c r="E837" s="13"/>
      <c r="F837" s="13"/>
      <c r="G837" s="13"/>
      <c r="H837" s="13"/>
      <c r="I837" s="13"/>
      <c r="J837" s="13"/>
      <c r="K837" s="13"/>
      <c r="L837" s="13"/>
      <c r="M837" s="13"/>
      <c r="N837" s="13"/>
      <c r="O837" s="13"/>
      <c r="P837" s="181"/>
      <c r="Q837" s="181"/>
      <c r="R837" s="181"/>
      <c r="S837" s="188"/>
      <c r="T837" s="189"/>
      <c r="U837" s="190"/>
      <c r="V837" s="191"/>
      <c r="W837" s="192"/>
      <c r="X837" s="192"/>
      <c r="Y837" s="192"/>
      <c r="Z837" s="192"/>
      <c r="AA837" s="187"/>
      <c r="AB837" s="187"/>
    </row>
    <row r="838" spans="1:28" ht="22.5" customHeight="1">
      <c r="A838" s="13"/>
      <c r="B838" s="13"/>
      <c r="C838" s="13"/>
      <c r="D838" s="13"/>
      <c r="E838" s="13"/>
      <c r="F838" s="13"/>
      <c r="G838" s="13"/>
      <c r="H838" s="13"/>
      <c r="I838" s="13"/>
      <c r="J838" s="13"/>
      <c r="K838" s="13"/>
      <c r="L838" s="13"/>
      <c r="M838" s="13"/>
      <c r="N838" s="13"/>
      <c r="O838" s="13"/>
      <c r="P838" s="181"/>
      <c r="Q838" s="181"/>
      <c r="R838" s="181"/>
      <c r="S838" s="188"/>
      <c r="T838" s="189"/>
      <c r="U838" s="190"/>
      <c r="V838" s="191"/>
      <c r="W838" s="192"/>
      <c r="X838" s="192"/>
      <c r="Y838" s="192"/>
      <c r="Z838" s="192"/>
      <c r="AA838" s="187"/>
      <c r="AB838" s="187"/>
    </row>
    <row r="839" spans="1:28" ht="22.5" customHeight="1">
      <c r="A839" s="13"/>
      <c r="B839" s="13"/>
      <c r="C839" s="13"/>
      <c r="D839" s="13"/>
      <c r="E839" s="13"/>
      <c r="F839" s="13"/>
      <c r="G839" s="13"/>
      <c r="H839" s="13"/>
      <c r="I839" s="13"/>
      <c r="J839" s="13"/>
      <c r="K839" s="13"/>
      <c r="L839" s="13"/>
      <c r="M839" s="13"/>
      <c r="N839" s="13"/>
      <c r="O839" s="13"/>
      <c r="P839" s="181"/>
      <c r="Q839" s="181"/>
      <c r="R839" s="181"/>
      <c r="S839" s="188"/>
      <c r="T839" s="189"/>
      <c r="U839" s="190"/>
      <c r="V839" s="191"/>
      <c r="W839" s="192"/>
      <c r="X839" s="192"/>
      <c r="Y839" s="192"/>
      <c r="Z839" s="192"/>
      <c r="AA839" s="187"/>
      <c r="AB839" s="187"/>
    </row>
    <row r="840" spans="1:28" ht="22.5" customHeight="1">
      <c r="A840" s="13"/>
      <c r="B840" s="13"/>
      <c r="C840" s="13"/>
      <c r="D840" s="13"/>
      <c r="E840" s="13"/>
      <c r="F840" s="13"/>
      <c r="G840" s="13"/>
      <c r="H840" s="13"/>
      <c r="I840" s="13"/>
      <c r="J840" s="13"/>
      <c r="K840" s="13"/>
      <c r="L840" s="13"/>
      <c r="M840" s="13"/>
      <c r="N840" s="13"/>
      <c r="O840" s="13"/>
      <c r="P840" s="181"/>
      <c r="Q840" s="181"/>
      <c r="R840" s="181"/>
      <c r="S840" s="188"/>
      <c r="T840" s="189"/>
      <c r="U840" s="190"/>
      <c r="V840" s="191"/>
      <c r="W840" s="192"/>
      <c r="X840" s="192"/>
      <c r="Y840" s="192"/>
      <c r="Z840" s="192"/>
      <c r="AA840" s="187"/>
      <c r="AB840" s="187"/>
    </row>
    <row r="841" spans="1:28" ht="22.5" customHeight="1">
      <c r="A841" s="13"/>
      <c r="B841" s="13"/>
      <c r="C841" s="13"/>
      <c r="D841" s="13"/>
      <c r="E841" s="13"/>
      <c r="F841" s="13"/>
      <c r="G841" s="13"/>
      <c r="H841" s="13"/>
      <c r="I841" s="13"/>
      <c r="J841" s="13"/>
      <c r="K841" s="13"/>
      <c r="L841" s="13"/>
      <c r="M841" s="13"/>
      <c r="N841" s="13"/>
      <c r="O841" s="13"/>
      <c r="P841" s="181"/>
      <c r="Q841" s="181"/>
      <c r="R841" s="181"/>
      <c r="S841" s="188"/>
      <c r="T841" s="189"/>
      <c r="U841" s="190"/>
      <c r="V841" s="191"/>
      <c r="W841" s="192"/>
      <c r="X841" s="192"/>
      <c r="Y841" s="192"/>
      <c r="Z841" s="192"/>
      <c r="AA841" s="187"/>
      <c r="AB841" s="187"/>
    </row>
    <row r="842" spans="1:28" ht="22.5" customHeight="1">
      <c r="A842" s="13"/>
      <c r="B842" s="13"/>
      <c r="C842" s="13"/>
      <c r="D842" s="13"/>
      <c r="E842" s="13"/>
      <c r="F842" s="13"/>
      <c r="G842" s="13"/>
      <c r="H842" s="13"/>
      <c r="I842" s="13"/>
      <c r="J842" s="13"/>
      <c r="K842" s="13"/>
      <c r="L842" s="13"/>
      <c r="M842" s="13"/>
      <c r="N842" s="13"/>
      <c r="O842" s="13"/>
      <c r="P842" s="181"/>
      <c r="Q842" s="181"/>
      <c r="R842" s="181"/>
      <c r="S842" s="188"/>
      <c r="T842" s="189"/>
      <c r="U842" s="190"/>
      <c r="V842" s="191"/>
      <c r="W842" s="192"/>
      <c r="X842" s="192"/>
      <c r="Y842" s="192"/>
      <c r="Z842" s="192"/>
      <c r="AA842" s="187"/>
      <c r="AB842" s="187"/>
    </row>
    <row r="843" spans="1:28" ht="22.5" customHeight="1">
      <c r="A843" s="13"/>
      <c r="B843" s="13"/>
      <c r="C843" s="13"/>
      <c r="D843" s="13"/>
      <c r="E843" s="13"/>
      <c r="F843" s="13"/>
      <c r="G843" s="13"/>
      <c r="H843" s="13"/>
      <c r="I843" s="13"/>
      <c r="J843" s="13"/>
      <c r="K843" s="13"/>
      <c r="L843" s="13"/>
      <c r="M843" s="13"/>
      <c r="N843" s="13"/>
      <c r="O843" s="13"/>
      <c r="P843" s="181"/>
      <c r="Q843" s="181"/>
      <c r="R843" s="181"/>
      <c r="S843" s="188"/>
      <c r="T843" s="189"/>
      <c r="U843" s="190"/>
      <c r="V843" s="191"/>
      <c r="W843" s="192"/>
      <c r="X843" s="192"/>
      <c r="Y843" s="192"/>
      <c r="Z843" s="192"/>
      <c r="AA843" s="187"/>
      <c r="AB843" s="187"/>
    </row>
    <row r="844" spans="1:28" ht="22.5" customHeight="1">
      <c r="A844" s="13"/>
      <c r="B844" s="13"/>
      <c r="C844" s="13"/>
      <c r="D844" s="13"/>
      <c r="E844" s="13"/>
      <c r="F844" s="13"/>
      <c r="G844" s="13"/>
      <c r="H844" s="13"/>
      <c r="I844" s="13"/>
      <c r="J844" s="13"/>
      <c r="K844" s="13"/>
      <c r="L844" s="13"/>
      <c r="M844" s="13"/>
      <c r="N844" s="13"/>
      <c r="O844" s="13"/>
      <c r="P844" s="181"/>
      <c r="Q844" s="181"/>
      <c r="R844" s="181"/>
      <c r="S844" s="188"/>
      <c r="T844" s="189"/>
      <c r="U844" s="190"/>
      <c r="V844" s="191"/>
      <c r="W844" s="192"/>
      <c r="X844" s="192"/>
      <c r="Y844" s="192"/>
      <c r="Z844" s="192"/>
      <c r="AA844" s="187"/>
      <c r="AB844" s="187"/>
    </row>
    <row r="845" spans="1:28" ht="22.5" customHeight="1">
      <c r="A845" s="13"/>
      <c r="B845" s="13"/>
      <c r="C845" s="13"/>
      <c r="D845" s="13"/>
      <c r="E845" s="13"/>
      <c r="F845" s="13"/>
      <c r="G845" s="13"/>
      <c r="H845" s="13"/>
      <c r="I845" s="13"/>
      <c r="J845" s="13"/>
      <c r="K845" s="13"/>
      <c r="L845" s="13"/>
      <c r="M845" s="13"/>
      <c r="N845" s="13"/>
      <c r="O845" s="13"/>
      <c r="P845" s="181"/>
      <c r="Q845" s="181"/>
      <c r="R845" s="181"/>
      <c r="S845" s="188"/>
      <c r="T845" s="189"/>
      <c r="U845" s="190"/>
      <c r="V845" s="191"/>
      <c r="W845" s="192"/>
      <c r="X845" s="192"/>
      <c r="Y845" s="192"/>
      <c r="Z845" s="192"/>
      <c r="AA845" s="187"/>
      <c r="AB845" s="187"/>
    </row>
    <row r="846" spans="1:28" ht="22.5" customHeight="1">
      <c r="A846" s="13"/>
      <c r="B846" s="13"/>
      <c r="C846" s="13"/>
      <c r="D846" s="13"/>
      <c r="E846" s="13"/>
      <c r="F846" s="13"/>
      <c r="G846" s="13"/>
      <c r="H846" s="13"/>
      <c r="I846" s="13"/>
      <c r="J846" s="13"/>
      <c r="K846" s="13"/>
      <c r="L846" s="13"/>
      <c r="M846" s="13"/>
      <c r="N846" s="13"/>
      <c r="O846" s="13"/>
      <c r="P846" s="181"/>
      <c r="Q846" s="181"/>
      <c r="R846" s="181"/>
      <c r="S846" s="188"/>
      <c r="T846" s="189"/>
      <c r="U846" s="190"/>
      <c r="V846" s="191"/>
      <c r="W846" s="192"/>
      <c r="X846" s="192"/>
      <c r="Y846" s="192"/>
      <c r="Z846" s="192"/>
      <c r="AA846" s="187"/>
      <c r="AB846" s="187"/>
    </row>
    <row r="847" spans="1:28" ht="22.5" customHeight="1">
      <c r="A847" s="13"/>
      <c r="B847" s="13"/>
      <c r="C847" s="13"/>
      <c r="D847" s="13"/>
      <c r="E847" s="13"/>
      <c r="F847" s="13"/>
      <c r="G847" s="13"/>
      <c r="H847" s="13"/>
      <c r="I847" s="13"/>
      <c r="J847" s="13"/>
      <c r="K847" s="13"/>
      <c r="L847" s="13"/>
      <c r="M847" s="13"/>
      <c r="N847" s="13"/>
      <c r="O847" s="13"/>
      <c r="P847" s="181"/>
      <c r="Q847" s="181"/>
      <c r="R847" s="181"/>
      <c r="S847" s="188"/>
      <c r="T847" s="189"/>
      <c r="U847" s="190"/>
      <c r="V847" s="191"/>
      <c r="W847" s="192"/>
      <c r="X847" s="192"/>
      <c r="Y847" s="192"/>
      <c r="Z847" s="192"/>
      <c r="AA847" s="187"/>
      <c r="AB847" s="187"/>
    </row>
    <row r="848" spans="1:28" ht="22.5" customHeight="1">
      <c r="A848" s="13"/>
      <c r="B848" s="13"/>
      <c r="C848" s="13"/>
      <c r="D848" s="13"/>
      <c r="E848" s="13"/>
      <c r="F848" s="13"/>
      <c r="G848" s="13"/>
      <c r="H848" s="13"/>
      <c r="I848" s="13"/>
      <c r="J848" s="13"/>
      <c r="K848" s="13"/>
      <c r="L848" s="13"/>
      <c r="M848" s="13"/>
      <c r="N848" s="13"/>
      <c r="O848" s="13"/>
      <c r="P848" s="181"/>
      <c r="Q848" s="181"/>
      <c r="R848" s="181"/>
      <c r="S848" s="188"/>
      <c r="T848" s="189"/>
      <c r="U848" s="190"/>
      <c r="V848" s="191"/>
      <c r="W848" s="192"/>
      <c r="X848" s="192"/>
      <c r="Y848" s="192"/>
      <c r="Z848" s="192"/>
      <c r="AA848" s="187"/>
      <c r="AB848" s="187"/>
    </row>
    <row r="849" spans="1:28" ht="22.5" customHeight="1">
      <c r="A849" s="13"/>
      <c r="B849" s="13"/>
      <c r="C849" s="13"/>
      <c r="D849" s="13"/>
      <c r="E849" s="13"/>
      <c r="F849" s="13"/>
      <c r="G849" s="13"/>
      <c r="H849" s="13"/>
      <c r="I849" s="13"/>
      <c r="J849" s="13"/>
      <c r="K849" s="13"/>
      <c r="L849" s="13"/>
      <c r="M849" s="13"/>
      <c r="N849" s="13"/>
      <c r="O849" s="13"/>
      <c r="P849" s="181"/>
      <c r="Q849" s="181"/>
      <c r="R849" s="181"/>
      <c r="S849" s="188"/>
      <c r="T849" s="189"/>
      <c r="U849" s="190"/>
      <c r="V849" s="191"/>
      <c r="W849" s="192"/>
      <c r="X849" s="192"/>
      <c r="Y849" s="192"/>
      <c r="Z849" s="192"/>
      <c r="AA849" s="187"/>
      <c r="AB849" s="187"/>
    </row>
    <row r="850" spans="1:28" ht="22.5" customHeight="1">
      <c r="A850" s="13"/>
      <c r="B850" s="13"/>
      <c r="C850" s="13"/>
      <c r="D850" s="13"/>
      <c r="E850" s="13"/>
      <c r="F850" s="13"/>
      <c r="G850" s="13"/>
      <c r="H850" s="13"/>
      <c r="I850" s="13"/>
      <c r="J850" s="13"/>
      <c r="K850" s="13"/>
      <c r="L850" s="13"/>
      <c r="M850" s="13"/>
      <c r="N850" s="13"/>
      <c r="O850" s="13"/>
      <c r="P850" s="181"/>
      <c r="Q850" s="181"/>
      <c r="R850" s="181"/>
      <c r="S850" s="188"/>
      <c r="T850" s="189"/>
      <c r="U850" s="190"/>
      <c r="V850" s="191"/>
      <c r="W850" s="192"/>
      <c r="X850" s="192"/>
      <c r="Y850" s="192"/>
      <c r="Z850" s="192"/>
      <c r="AA850" s="187"/>
      <c r="AB850" s="187"/>
    </row>
    <row r="851" spans="1:28" ht="22.5" customHeight="1">
      <c r="A851" s="13"/>
      <c r="B851" s="13"/>
      <c r="C851" s="13"/>
      <c r="D851" s="13"/>
      <c r="E851" s="13"/>
      <c r="F851" s="13"/>
      <c r="G851" s="13"/>
      <c r="H851" s="13"/>
      <c r="I851" s="13"/>
      <c r="J851" s="13"/>
      <c r="K851" s="13"/>
      <c r="L851" s="13"/>
      <c r="M851" s="13"/>
      <c r="N851" s="13"/>
      <c r="O851" s="13"/>
      <c r="P851" s="181"/>
      <c r="Q851" s="181"/>
      <c r="R851" s="181"/>
      <c r="S851" s="188"/>
      <c r="T851" s="189"/>
      <c r="U851" s="190"/>
      <c r="V851" s="191"/>
      <c r="W851" s="192"/>
      <c r="X851" s="192"/>
      <c r="Y851" s="192"/>
      <c r="Z851" s="192"/>
      <c r="AA851" s="187"/>
      <c r="AB851" s="187"/>
    </row>
    <row r="852" spans="1:28" ht="22.5" customHeight="1">
      <c r="A852" s="13"/>
      <c r="B852" s="13"/>
      <c r="C852" s="13"/>
      <c r="D852" s="13"/>
      <c r="E852" s="13"/>
      <c r="F852" s="13"/>
      <c r="G852" s="13"/>
      <c r="H852" s="13"/>
      <c r="I852" s="13"/>
      <c r="J852" s="13"/>
      <c r="K852" s="13"/>
      <c r="L852" s="13"/>
      <c r="M852" s="13"/>
      <c r="N852" s="13"/>
      <c r="O852" s="13"/>
      <c r="P852" s="181"/>
      <c r="Q852" s="181"/>
      <c r="R852" s="181"/>
      <c r="S852" s="188"/>
      <c r="T852" s="189"/>
      <c r="U852" s="190"/>
      <c r="V852" s="191"/>
      <c r="W852" s="192"/>
      <c r="X852" s="192"/>
      <c r="Y852" s="192"/>
      <c r="Z852" s="192"/>
      <c r="AA852" s="187"/>
      <c r="AB852" s="187"/>
    </row>
    <row r="853" spans="1:28" ht="22.5" customHeight="1">
      <c r="A853" s="13"/>
      <c r="B853" s="13"/>
      <c r="C853" s="13"/>
      <c r="D853" s="13"/>
      <c r="E853" s="13"/>
      <c r="F853" s="13"/>
      <c r="G853" s="13"/>
      <c r="H853" s="13"/>
      <c r="I853" s="13"/>
      <c r="J853" s="13"/>
      <c r="K853" s="13"/>
      <c r="L853" s="13"/>
      <c r="M853" s="13"/>
      <c r="N853" s="13"/>
      <c r="O853" s="13"/>
      <c r="P853" s="181"/>
      <c r="Q853" s="181"/>
      <c r="R853" s="181"/>
      <c r="S853" s="188"/>
      <c r="T853" s="189"/>
      <c r="U853" s="190"/>
      <c r="V853" s="191"/>
      <c r="W853" s="192"/>
      <c r="X853" s="192"/>
      <c r="Y853" s="192"/>
      <c r="Z853" s="192"/>
      <c r="AA853" s="187"/>
      <c r="AB853" s="187"/>
    </row>
    <row r="854" spans="1:28" ht="22.5" customHeight="1">
      <c r="A854" s="13"/>
      <c r="B854" s="13"/>
      <c r="C854" s="13"/>
      <c r="D854" s="13"/>
      <c r="E854" s="13"/>
      <c r="F854" s="13"/>
      <c r="G854" s="13"/>
      <c r="H854" s="13"/>
      <c r="I854" s="13"/>
      <c r="J854" s="13"/>
      <c r="K854" s="13"/>
      <c r="L854" s="13"/>
      <c r="M854" s="13"/>
      <c r="N854" s="13"/>
      <c r="O854" s="13"/>
      <c r="P854" s="181"/>
      <c r="Q854" s="181"/>
      <c r="R854" s="181"/>
      <c r="S854" s="188"/>
      <c r="T854" s="189"/>
      <c r="U854" s="190"/>
      <c r="V854" s="191"/>
      <c r="W854" s="192"/>
      <c r="X854" s="192"/>
      <c r="Y854" s="192"/>
      <c r="Z854" s="192"/>
      <c r="AA854" s="187"/>
      <c r="AB854" s="187"/>
    </row>
    <row r="855" spans="1:28" ht="22.5" customHeight="1">
      <c r="A855" s="13"/>
      <c r="B855" s="13"/>
      <c r="C855" s="13"/>
      <c r="D855" s="13"/>
      <c r="E855" s="13"/>
      <c r="F855" s="13"/>
      <c r="G855" s="13"/>
      <c r="H855" s="13"/>
      <c r="I855" s="13"/>
      <c r="J855" s="13"/>
      <c r="K855" s="13"/>
      <c r="L855" s="13"/>
      <c r="M855" s="13"/>
      <c r="N855" s="13"/>
      <c r="O855" s="13"/>
      <c r="P855" s="181"/>
      <c r="Q855" s="181"/>
      <c r="R855" s="181"/>
      <c r="S855" s="188"/>
      <c r="T855" s="189"/>
      <c r="U855" s="190"/>
      <c r="V855" s="191"/>
      <c r="W855" s="192"/>
      <c r="X855" s="192"/>
      <c r="Y855" s="192"/>
      <c r="Z855" s="192"/>
      <c r="AA855" s="187"/>
      <c r="AB855" s="187"/>
    </row>
    <row r="856" spans="1:28" ht="22.5" customHeight="1">
      <c r="A856" s="13"/>
      <c r="B856" s="13"/>
      <c r="C856" s="13"/>
      <c r="D856" s="13"/>
      <c r="E856" s="13"/>
      <c r="F856" s="13"/>
      <c r="G856" s="13"/>
      <c r="H856" s="13"/>
      <c r="I856" s="13"/>
      <c r="J856" s="13"/>
      <c r="K856" s="13"/>
      <c r="L856" s="13"/>
      <c r="M856" s="13"/>
      <c r="N856" s="13"/>
      <c r="O856" s="13"/>
      <c r="P856" s="181"/>
      <c r="Q856" s="181"/>
      <c r="R856" s="181"/>
      <c r="S856" s="188"/>
      <c r="T856" s="189"/>
      <c r="U856" s="190"/>
      <c r="V856" s="191"/>
      <c r="W856" s="192"/>
      <c r="X856" s="192"/>
      <c r="Y856" s="192"/>
      <c r="Z856" s="192"/>
      <c r="AA856" s="187"/>
      <c r="AB856" s="187"/>
    </row>
    <row r="857" spans="1:28" ht="22.5" customHeight="1">
      <c r="A857" s="13"/>
      <c r="B857" s="13"/>
      <c r="C857" s="13"/>
      <c r="D857" s="13"/>
      <c r="E857" s="13"/>
      <c r="F857" s="13"/>
      <c r="G857" s="13"/>
      <c r="H857" s="13"/>
      <c r="I857" s="13"/>
      <c r="J857" s="13"/>
      <c r="K857" s="13"/>
      <c r="L857" s="13"/>
      <c r="M857" s="13"/>
      <c r="N857" s="13"/>
      <c r="O857" s="13"/>
      <c r="P857" s="181"/>
      <c r="Q857" s="181"/>
      <c r="R857" s="181"/>
      <c r="S857" s="188"/>
      <c r="T857" s="189"/>
      <c r="U857" s="190"/>
      <c r="V857" s="191"/>
      <c r="W857" s="192"/>
      <c r="X857" s="192"/>
      <c r="Y857" s="192"/>
      <c r="Z857" s="192"/>
      <c r="AA857" s="187"/>
      <c r="AB857" s="187"/>
    </row>
    <row r="858" spans="1:28" ht="22.5" customHeight="1">
      <c r="A858" s="13"/>
      <c r="B858" s="13"/>
      <c r="C858" s="13"/>
      <c r="D858" s="13"/>
      <c r="E858" s="13"/>
      <c r="F858" s="13"/>
      <c r="G858" s="13"/>
      <c r="H858" s="13"/>
      <c r="I858" s="13"/>
      <c r="J858" s="13"/>
      <c r="K858" s="13"/>
      <c r="L858" s="13"/>
      <c r="M858" s="13"/>
      <c r="N858" s="13"/>
      <c r="O858" s="13"/>
      <c r="P858" s="181"/>
      <c r="Q858" s="181"/>
      <c r="R858" s="181"/>
      <c r="S858" s="188"/>
      <c r="T858" s="189"/>
      <c r="U858" s="190"/>
      <c r="V858" s="191"/>
      <c r="W858" s="192"/>
      <c r="X858" s="192"/>
      <c r="Y858" s="192"/>
      <c r="Z858" s="192"/>
      <c r="AA858" s="187"/>
      <c r="AB858" s="187"/>
    </row>
    <row r="859" spans="1:28" ht="22.5" customHeight="1">
      <c r="A859" s="13"/>
      <c r="B859" s="13"/>
      <c r="C859" s="13"/>
      <c r="D859" s="13"/>
      <c r="E859" s="13"/>
      <c r="F859" s="13"/>
      <c r="G859" s="13"/>
      <c r="H859" s="13"/>
      <c r="I859" s="13"/>
      <c r="J859" s="13"/>
      <c r="K859" s="13"/>
      <c r="L859" s="13"/>
      <c r="M859" s="13"/>
      <c r="N859" s="13"/>
      <c r="O859" s="13"/>
      <c r="P859" s="181"/>
      <c r="Q859" s="181"/>
      <c r="R859" s="181"/>
      <c r="S859" s="188"/>
      <c r="T859" s="189"/>
      <c r="U859" s="190"/>
      <c r="V859" s="191"/>
      <c r="W859" s="192"/>
      <c r="X859" s="192"/>
      <c r="Y859" s="192"/>
      <c r="Z859" s="192"/>
      <c r="AA859" s="187"/>
      <c r="AB859" s="187"/>
    </row>
    <row r="860" spans="1:28" ht="22.5" customHeight="1">
      <c r="A860" s="13"/>
      <c r="B860" s="13"/>
      <c r="C860" s="13"/>
      <c r="D860" s="13"/>
      <c r="E860" s="13"/>
      <c r="F860" s="13"/>
      <c r="G860" s="13"/>
      <c r="H860" s="13"/>
      <c r="I860" s="13"/>
      <c r="J860" s="13"/>
      <c r="K860" s="13"/>
      <c r="L860" s="13"/>
      <c r="M860" s="13"/>
      <c r="N860" s="13"/>
      <c r="O860" s="13"/>
      <c r="P860" s="181"/>
      <c r="Q860" s="181"/>
      <c r="R860" s="181"/>
      <c r="S860" s="188"/>
      <c r="T860" s="189"/>
      <c r="U860" s="190"/>
      <c r="V860" s="191"/>
      <c r="W860" s="192"/>
      <c r="X860" s="192"/>
      <c r="Y860" s="192"/>
      <c r="Z860" s="192"/>
      <c r="AA860" s="187"/>
      <c r="AB860" s="187"/>
    </row>
    <row r="861" spans="1:28" ht="22.5" customHeight="1">
      <c r="A861" s="13"/>
      <c r="B861" s="13"/>
      <c r="C861" s="13"/>
      <c r="D861" s="13"/>
      <c r="E861" s="13"/>
      <c r="F861" s="13"/>
      <c r="G861" s="13"/>
      <c r="H861" s="13"/>
      <c r="I861" s="13"/>
      <c r="J861" s="13"/>
      <c r="K861" s="13"/>
      <c r="L861" s="13"/>
      <c r="M861" s="13"/>
      <c r="N861" s="13"/>
      <c r="O861" s="13"/>
      <c r="P861" s="181"/>
      <c r="Q861" s="181"/>
      <c r="R861" s="181"/>
      <c r="S861" s="188"/>
      <c r="T861" s="189"/>
      <c r="U861" s="190"/>
      <c r="V861" s="191"/>
      <c r="W861" s="192"/>
      <c r="X861" s="192"/>
      <c r="Y861" s="192"/>
      <c r="Z861" s="192"/>
      <c r="AA861" s="187"/>
      <c r="AB861" s="187"/>
    </row>
    <row r="862" spans="1:28" ht="22.5" customHeight="1">
      <c r="A862" s="13"/>
      <c r="B862" s="13"/>
      <c r="C862" s="13"/>
      <c r="D862" s="13"/>
      <c r="E862" s="13"/>
      <c r="F862" s="13"/>
      <c r="G862" s="13"/>
      <c r="H862" s="13"/>
      <c r="I862" s="13"/>
      <c r="J862" s="13"/>
      <c r="K862" s="13"/>
      <c r="L862" s="13"/>
      <c r="M862" s="13"/>
      <c r="N862" s="13"/>
      <c r="O862" s="13"/>
      <c r="P862" s="181"/>
      <c r="Q862" s="181"/>
      <c r="R862" s="181"/>
      <c r="S862" s="188"/>
      <c r="T862" s="189"/>
      <c r="U862" s="190"/>
      <c r="V862" s="191"/>
      <c r="W862" s="192"/>
      <c r="X862" s="192"/>
      <c r="Y862" s="192"/>
      <c r="Z862" s="192"/>
      <c r="AA862" s="187"/>
      <c r="AB862" s="187"/>
    </row>
    <row r="863" spans="1:28" ht="22.5" customHeight="1">
      <c r="A863" s="13"/>
      <c r="B863" s="13"/>
      <c r="C863" s="13"/>
      <c r="D863" s="13"/>
      <c r="E863" s="13"/>
      <c r="F863" s="13"/>
      <c r="G863" s="13"/>
      <c r="H863" s="13"/>
      <c r="I863" s="13"/>
      <c r="J863" s="13"/>
      <c r="K863" s="13"/>
      <c r="L863" s="13"/>
      <c r="M863" s="13"/>
      <c r="N863" s="13"/>
      <c r="O863" s="13"/>
      <c r="P863" s="181"/>
      <c r="Q863" s="181"/>
      <c r="R863" s="181"/>
      <c r="S863" s="188"/>
      <c r="T863" s="189"/>
      <c r="U863" s="190"/>
      <c r="V863" s="191"/>
      <c r="W863" s="192"/>
      <c r="X863" s="192"/>
      <c r="Y863" s="192"/>
      <c r="Z863" s="192"/>
      <c r="AA863" s="187"/>
      <c r="AB863" s="187"/>
    </row>
    <row r="864" spans="1:28" ht="22.5" customHeight="1">
      <c r="A864" s="13"/>
      <c r="B864" s="13"/>
      <c r="C864" s="13"/>
      <c r="D864" s="13"/>
      <c r="E864" s="13"/>
      <c r="F864" s="13"/>
      <c r="G864" s="13"/>
      <c r="H864" s="13"/>
      <c r="I864" s="13"/>
      <c r="J864" s="13"/>
      <c r="K864" s="13"/>
      <c r="L864" s="13"/>
      <c r="M864" s="13"/>
      <c r="N864" s="13"/>
      <c r="O864" s="13"/>
      <c r="P864" s="181"/>
      <c r="Q864" s="181"/>
      <c r="R864" s="181"/>
      <c r="S864" s="188"/>
      <c r="T864" s="189"/>
      <c r="U864" s="190"/>
      <c r="V864" s="191"/>
      <c r="W864" s="192"/>
      <c r="X864" s="192"/>
      <c r="Y864" s="192"/>
      <c r="Z864" s="192"/>
      <c r="AA864" s="187"/>
      <c r="AB864" s="187"/>
    </row>
    <row r="865" spans="1:28" ht="22.5" customHeight="1">
      <c r="A865" s="13"/>
      <c r="B865" s="13"/>
      <c r="C865" s="13"/>
      <c r="D865" s="13"/>
      <c r="E865" s="13"/>
      <c r="F865" s="13"/>
      <c r="G865" s="13"/>
      <c r="H865" s="13"/>
      <c r="I865" s="13"/>
      <c r="J865" s="13"/>
      <c r="K865" s="13"/>
      <c r="L865" s="13"/>
      <c r="M865" s="13"/>
      <c r="N865" s="13"/>
      <c r="O865" s="13"/>
      <c r="P865" s="181"/>
      <c r="Q865" s="181"/>
      <c r="R865" s="181"/>
      <c r="S865" s="188"/>
      <c r="T865" s="189"/>
      <c r="U865" s="190"/>
      <c r="V865" s="191"/>
      <c r="W865" s="192"/>
      <c r="X865" s="192"/>
      <c r="Y865" s="192"/>
      <c r="Z865" s="192"/>
      <c r="AA865" s="187"/>
      <c r="AB865" s="187"/>
    </row>
    <row r="866" spans="1:28" ht="22.5" customHeight="1">
      <c r="A866" s="13"/>
      <c r="B866" s="13"/>
      <c r="C866" s="13"/>
      <c r="D866" s="13"/>
      <c r="E866" s="13"/>
      <c r="F866" s="13"/>
      <c r="G866" s="13"/>
      <c r="H866" s="13"/>
      <c r="I866" s="13"/>
      <c r="J866" s="13"/>
      <c r="K866" s="13"/>
      <c r="L866" s="13"/>
      <c r="M866" s="13"/>
      <c r="N866" s="13"/>
      <c r="O866" s="13"/>
      <c r="P866" s="181"/>
      <c r="Q866" s="181"/>
      <c r="R866" s="181"/>
      <c r="S866" s="188"/>
      <c r="T866" s="189"/>
      <c r="U866" s="190"/>
      <c r="V866" s="191"/>
      <c r="W866" s="192"/>
      <c r="X866" s="192"/>
      <c r="Y866" s="192"/>
      <c r="Z866" s="192"/>
      <c r="AA866" s="187"/>
      <c r="AB866" s="187"/>
    </row>
    <row r="867" spans="1:28" ht="22.5" customHeight="1">
      <c r="A867" s="13"/>
      <c r="B867" s="13"/>
      <c r="C867" s="13"/>
      <c r="D867" s="13"/>
      <c r="E867" s="13"/>
      <c r="F867" s="13"/>
      <c r="G867" s="13"/>
      <c r="H867" s="13"/>
      <c r="I867" s="13"/>
      <c r="J867" s="13"/>
      <c r="K867" s="13"/>
      <c r="L867" s="13"/>
      <c r="M867" s="13"/>
      <c r="N867" s="13"/>
      <c r="O867" s="13"/>
      <c r="P867" s="181"/>
      <c r="Q867" s="181"/>
      <c r="R867" s="181"/>
      <c r="S867" s="188"/>
      <c r="T867" s="189"/>
      <c r="U867" s="190"/>
      <c r="V867" s="191"/>
      <c r="W867" s="192"/>
      <c r="X867" s="192"/>
      <c r="Y867" s="192"/>
      <c r="Z867" s="192"/>
      <c r="AA867" s="187"/>
      <c r="AB867" s="187"/>
    </row>
    <row r="868" spans="1:28" ht="22.5" customHeight="1">
      <c r="A868" s="13"/>
      <c r="B868" s="13"/>
      <c r="C868" s="13"/>
      <c r="D868" s="13"/>
      <c r="E868" s="13"/>
      <c r="F868" s="13"/>
      <c r="G868" s="13"/>
      <c r="H868" s="13"/>
      <c r="I868" s="13"/>
      <c r="J868" s="13"/>
      <c r="K868" s="13"/>
      <c r="L868" s="13"/>
      <c r="M868" s="13"/>
      <c r="N868" s="13"/>
      <c r="O868" s="13"/>
      <c r="P868" s="181"/>
      <c r="Q868" s="181"/>
      <c r="R868" s="181"/>
      <c r="S868" s="188"/>
      <c r="T868" s="189"/>
      <c r="U868" s="190"/>
      <c r="V868" s="191"/>
      <c r="W868" s="192"/>
      <c r="X868" s="192"/>
      <c r="Y868" s="192"/>
      <c r="Z868" s="192"/>
      <c r="AA868" s="187"/>
      <c r="AB868" s="187"/>
    </row>
    <row r="869" spans="1:28" ht="22.5" customHeight="1">
      <c r="A869" s="13"/>
      <c r="B869" s="13"/>
      <c r="C869" s="13"/>
      <c r="D869" s="13"/>
      <c r="E869" s="13"/>
      <c r="F869" s="13"/>
      <c r="G869" s="13"/>
      <c r="H869" s="13"/>
      <c r="I869" s="13"/>
      <c r="J869" s="13"/>
      <c r="K869" s="13"/>
      <c r="L869" s="13"/>
      <c r="M869" s="13"/>
      <c r="N869" s="13"/>
      <c r="O869" s="13"/>
      <c r="P869" s="181"/>
      <c r="Q869" s="181"/>
      <c r="R869" s="181"/>
      <c r="S869" s="188"/>
      <c r="T869" s="189"/>
      <c r="U869" s="190"/>
      <c r="V869" s="191"/>
      <c r="W869" s="192"/>
      <c r="X869" s="192"/>
      <c r="Y869" s="192"/>
      <c r="Z869" s="192"/>
      <c r="AA869" s="187"/>
      <c r="AB869" s="187"/>
    </row>
    <row r="870" spans="1:28" ht="22.5" customHeight="1">
      <c r="A870" s="13"/>
      <c r="B870" s="13"/>
      <c r="C870" s="13"/>
      <c r="D870" s="13"/>
      <c r="E870" s="13"/>
      <c r="F870" s="13"/>
      <c r="G870" s="13"/>
      <c r="H870" s="13"/>
      <c r="I870" s="13"/>
      <c r="J870" s="13"/>
      <c r="K870" s="13"/>
      <c r="L870" s="13"/>
      <c r="M870" s="13"/>
      <c r="N870" s="13"/>
      <c r="O870" s="13"/>
      <c r="P870" s="181"/>
      <c r="Q870" s="181"/>
      <c r="R870" s="181"/>
      <c r="S870" s="188"/>
      <c r="T870" s="189"/>
      <c r="U870" s="190"/>
      <c r="V870" s="191"/>
      <c r="W870" s="192"/>
      <c r="X870" s="192"/>
      <c r="Y870" s="192"/>
      <c r="Z870" s="192"/>
      <c r="AA870" s="187"/>
      <c r="AB870" s="187"/>
    </row>
    <row r="871" spans="1:28" ht="22.5" customHeight="1">
      <c r="A871" s="13"/>
      <c r="B871" s="13"/>
      <c r="C871" s="13"/>
      <c r="D871" s="13"/>
      <c r="E871" s="13"/>
      <c r="F871" s="13"/>
      <c r="G871" s="13"/>
      <c r="H871" s="13"/>
      <c r="I871" s="13"/>
      <c r="J871" s="13"/>
      <c r="K871" s="13"/>
      <c r="L871" s="13"/>
      <c r="M871" s="13"/>
      <c r="N871" s="13"/>
      <c r="O871" s="13"/>
      <c r="P871" s="181"/>
      <c r="Q871" s="181"/>
      <c r="R871" s="181"/>
      <c r="S871" s="188"/>
      <c r="T871" s="189"/>
      <c r="U871" s="190"/>
      <c r="V871" s="191"/>
      <c r="W871" s="192"/>
      <c r="X871" s="192"/>
      <c r="Y871" s="192"/>
      <c r="Z871" s="192"/>
      <c r="AA871" s="187"/>
      <c r="AB871" s="187"/>
    </row>
    <row r="872" spans="1:28" ht="22.5" customHeight="1">
      <c r="A872" s="13"/>
      <c r="B872" s="13"/>
      <c r="C872" s="13"/>
      <c r="D872" s="13"/>
      <c r="E872" s="13"/>
      <c r="F872" s="13"/>
      <c r="G872" s="13"/>
      <c r="H872" s="13"/>
      <c r="I872" s="13"/>
      <c r="J872" s="13"/>
      <c r="K872" s="13"/>
      <c r="L872" s="13"/>
      <c r="M872" s="13"/>
      <c r="N872" s="13"/>
      <c r="O872" s="13"/>
      <c r="P872" s="181"/>
      <c r="Q872" s="181"/>
      <c r="R872" s="181"/>
      <c r="S872" s="188"/>
      <c r="T872" s="189"/>
      <c r="U872" s="190"/>
      <c r="V872" s="191"/>
      <c r="W872" s="192"/>
      <c r="X872" s="192"/>
      <c r="Y872" s="192"/>
      <c r="Z872" s="192"/>
      <c r="AA872" s="187"/>
      <c r="AB872" s="187"/>
    </row>
    <row r="873" spans="1:28" ht="22.5" customHeight="1">
      <c r="A873" s="13"/>
      <c r="B873" s="13"/>
      <c r="C873" s="13"/>
      <c r="D873" s="13"/>
      <c r="E873" s="13"/>
      <c r="F873" s="13"/>
      <c r="G873" s="13"/>
      <c r="H873" s="13"/>
      <c r="I873" s="13"/>
      <c r="J873" s="13"/>
      <c r="K873" s="13"/>
      <c r="L873" s="13"/>
      <c r="M873" s="13"/>
      <c r="N873" s="13"/>
      <c r="O873" s="13"/>
      <c r="P873" s="181"/>
      <c r="Q873" s="181"/>
      <c r="R873" s="181"/>
      <c r="S873" s="188"/>
      <c r="T873" s="189"/>
      <c r="U873" s="190"/>
      <c r="V873" s="191"/>
      <c r="W873" s="192"/>
      <c r="X873" s="192"/>
      <c r="Y873" s="192"/>
      <c r="Z873" s="192"/>
      <c r="AA873" s="187"/>
      <c r="AB873" s="187"/>
    </row>
    <row r="874" spans="1:28" ht="22.5" customHeight="1">
      <c r="A874" s="13"/>
      <c r="B874" s="13"/>
      <c r="C874" s="13"/>
      <c r="D874" s="13"/>
      <c r="E874" s="13"/>
      <c r="F874" s="13"/>
      <c r="G874" s="13"/>
      <c r="H874" s="13"/>
      <c r="I874" s="13"/>
      <c r="J874" s="13"/>
      <c r="K874" s="13"/>
      <c r="L874" s="13"/>
      <c r="M874" s="13"/>
      <c r="N874" s="13"/>
      <c r="O874" s="13"/>
      <c r="P874" s="181"/>
      <c r="Q874" s="181"/>
      <c r="R874" s="181"/>
      <c r="S874" s="188"/>
      <c r="T874" s="189"/>
      <c r="U874" s="190"/>
      <c r="V874" s="191"/>
      <c r="W874" s="192"/>
      <c r="X874" s="192"/>
      <c r="Y874" s="192"/>
      <c r="Z874" s="192"/>
      <c r="AA874" s="187"/>
      <c r="AB874" s="187"/>
    </row>
    <row r="875" spans="1:28" ht="22.5" customHeight="1">
      <c r="A875" s="13"/>
      <c r="B875" s="13"/>
      <c r="C875" s="13"/>
      <c r="D875" s="13"/>
      <c r="E875" s="13"/>
      <c r="F875" s="13"/>
      <c r="G875" s="13"/>
      <c r="H875" s="13"/>
      <c r="I875" s="13"/>
      <c r="J875" s="13"/>
      <c r="K875" s="13"/>
      <c r="L875" s="13"/>
      <c r="M875" s="13"/>
      <c r="N875" s="13"/>
      <c r="O875" s="13"/>
      <c r="P875" s="181"/>
      <c r="Q875" s="181"/>
      <c r="R875" s="181"/>
      <c r="S875" s="188"/>
      <c r="T875" s="189"/>
      <c r="U875" s="190"/>
      <c r="V875" s="191"/>
      <c r="W875" s="192"/>
      <c r="X875" s="192"/>
      <c r="Y875" s="192"/>
      <c r="Z875" s="192"/>
      <c r="AA875" s="187"/>
      <c r="AB875" s="187"/>
    </row>
    <row r="876" spans="1:28" ht="22.5" customHeight="1">
      <c r="A876" s="13"/>
      <c r="B876" s="13"/>
      <c r="C876" s="13"/>
      <c r="D876" s="13"/>
      <c r="E876" s="13"/>
      <c r="F876" s="13"/>
      <c r="G876" s="13"/>
      <c r="H876" s="13"/>
      <c r="I876" s="13"/>
      <c r="J876" s="13"/>
      <c r="K876" s="13"/>
      <c r="L876" s="13"/>
      <c r="M876" s="13"/>
      <c r="N876" s="13"/>
      <c r="O876" s="13"/>
      <c r="P876" s="181"/>
      <c r="Q876" s="181"/>
      <c r="R876" s="181"/>
      <c r="S876" s="188"/>
      <c r="T876" s="189"/>
      <c r="U876" s="190"/>
      <c r="V876" s="191"/>
      <c r="W876" s="192"/>
      <c r="X876" s="192"/>
      <c r="Y876" s="192"/>
      <c r="Z876" s="192"/>
      <c r="AA876" s="187"/>
      <c r="AB876" s="187"/>
    </row>
    <row r="877" spans="1:28" ht="22.5" customHeight="1">
      <c r="A877" s="13"/>
      <c r="B877" s="13"/>
      <c r="C877" s="13"/>
      <c r="D877" s="13"/>
      <c r="E877" s="13"/>
      <c r="F877" s="13"/>
      <c r="G877" s="13"/>
      <c r="H877" s="13"/>
      <c r="I877" s="13"/>
      <c r="J877" s="13"/>
      <c r="K877" s="13"/>
      <c r="L877" s="13"/>
      <c r="M877" s="13"/>
      <c r="N877" s="13"/>
      <c r="O877" s="13"/>
      <c r="P877" s="181"/>
      <c r="Q877" s="181"/>
      <c r="R877" s="181"/>
      <c r="S877" s="188"/>
      <c r="T877" s="189"/>
      <c r="U877" s="190"/>
      <c r="V877" s="191"/>
      <c r="W877" s="192"/>
      <c r="X877" s="192"/>
      <c r="Y877" s="192"/>
      <c r="Z877" s="192"/>
      <c r="AA877" s="187"/>
      <c r="AB877" s="187"/>
    </row>
    <row r="878" spans="1:28" ht="22.5" customHeight="1">
      <c r="A878" s="13"/>
      <c r="B878" s="13"/>
      <c r="C878" s="13"/>
      <c r="D878" s="13"/>
      <c r="E878" s="13"/>
      <c r="F878" s="13"/>
      <c r="G878" s="13"/>
      <c r="H878" s="13"/>
      <c r="I878" s="13"/>
      <c r="J878" s="13"/>
      <c r="K878" s="13"/>
      <c r="L878" s="13"/>
      <c r="M878" s="13"/>
      <c r="N878" s="13"/>
      <c r="O878" s="13"/>
      <c r="P878" s="181"/>
      <c r="Q878" s="181"/>
      <c r="R878" s="181"/>
      <c r="S878" s="188"/>
      <c r="T878" s="189"/>
      <c r="U878" s="190"/>
      <c r="V878" s="191"/>
      <c r="W878" s="192"/>
      <c r="X878" s="192"/>
      <c r="Y878" s="192"/>
      <c r="Z878" s="192"/>
      <c r="AA878" s="187"/>
      <c r="AB878" s="187"/>
    </row>
    <row r="879" spans="1:28" ht="22.5" customHeight="1">
      <c r="A879" s="13"/>
      <c r="B879" s="13"/>
      <c r="C879" s="13"/>
      <c r="D879" s="13"/>
      <c r="E879" s="13"/>
      <c r="F879" s="13"/>
      <c r="G879" s="13"/>
      <c r="H879" s="13"/>
      <c r="I879" s="13"/>
      <c r="J879" s="13"/>
      <c r="K879" s="13"/>
      <c r="L879" s="13"/>
      <c r="M879" s="13"/>
      <c r="N879" s="13"/>
      <c r="O879" s="13"/>
      <c r="P879" s="181"/>
      <c r="Q879" s="181"/>
      <c r="R879" s="181"/>
      <c r="S879" s="188"/>
      <c r="T879" s="189"/>
      <c r="U879" s="190"/>
      <c r="V879" s="191"/>
      <c r="W879" s="192"/>
      <c r="X879" s="192"/>
      <c r="Y879" s="192"/>
      <c r="Z879" s="192"/>
      <c r="AA879" s="187"/>
      <c r="AB879" s="187"/>
    </row>
    <row r="880" spans="1:28" ht="22.5" customHeight="1">
      <c r="A880" s="13"/>
      <c r="B880" s="13"/>
      <c r="C880" s="13"/>
      <c r="D880" s="13"/>
      <c r="E880" s="13"/>
      <c r="F880" s="13"/>
      <c r="G880" s="13"/>
      <c r="H880" s="13"/>
      <c r="I880" s="13"/>
      <c r="J880" s="13"/>
      <c r="K880" s="13"/>
      <c r="L880" s="13"/>
      <c r="M880" s="13"/>
      <c r="N880" s="13"/>
      <c r="O880" s="13"/>
      <c r="P880" s="181"/>
      <c r="Q880" s="181"/>
      <c r="R880" s="181"/>
      <c r="S880" s="188"/>
      <c r="T880" s="189"/>
      <c r="U880" s="190"/>
      <c r="V880" s="191"/>
      <c r="W880" s="192"/>
      <c r="X880" s="192"/>
      <c r="Y880" s="192"/>
      <c r="Z880" s="192"/>
      <c r="AA880" s="187"/>
      <c r="AB880" s="187"/>
    </row>
    <row r="881" spans="1:28" ht="22.5" customHeight="1">
      <c r="A881" s="13"/>
      <c r="B881" s="13"/>
      <c r="C881" s="13"/>
      <c r="D881" s="13"/>
      <c r="E881" s="13"/>
      <c r="F881" s="13"/>
      <c r="G881" s="13"/>
      <c r="H881" s="13"/>
      <c r="I881" s="13"/>
      <c r="J881" s="13"/>
      <c r="K881" s="13"/>
      <c r="L881" s="13"/>
      <c r="M881" s="13"/>
      <c r="N881" s="13"/>
      <c r="O881" s="13"/>
      <c r="P881" s="181"/>
      <c r="Q881" s="181"/>
      <c r="R881" s="181"/>
      <c r="S881" s="188"/>
      <c r="T881" s="189"/>
      <c r="U881" s="190"/>
      <c r="V881" s="191"/>
      <c r="W881" s="192"/>
      <c r="X881" s="192"/>
      <c r="Y881" s="192"/>
      <c r="Z881" s="192"/>
      <c r="AA881" s="187"/>
      <c r="AB881" s="187"/>
    </row>
    <row r="882" spans="1:28" ht="22.5" customHeight="1">
      <c r="A882" s="13"/>
      <c r="B882" s="13"/>
      <c r="C882" s="13"/>
      <c r="D882" s="13"/>
      <c r="E882" s="13"/>
      <c r="F882" s="13"/>
      <c r="G882" s="13"/>
      <c r="H882" s="13"/>
      <c r="I882" s="13"/>
      <c r="J882" s="13"/>
      <c r="K882" s="13"/>
      <c r="L882" s="13"/>
      <c r="M882" s="13"/>
      <c r="N882" s="13"/>
      <c r="O882" s="13"/>
      <c r="P882" s="181"/>
      <c r="Q882" s="181"/>
      <c r="R882" s="181"/>
      <c r="S882" s="188"/>
      <c r="T882" s="189"/>
      <c r="U882" s="190"/>
      <c r="V882" s="191"/>
      <c r="W882" s="192"/>
      <c r="X882" s="192"/>
      <c r="Y882" s="192"/>
      <c r="Z882" s="192"/>
      <c r="AA882" s="187"/>
      <c r="AB882" s="187"/>
    </row>
    <row r="883" spans="1:28" ht="22.5" customHeight="1">
      <c r="A883" s="13"/>
      <c r="B883" s="13"/>
      <c r="C883" s="13"/>
      <c r="D883" s="13"/>
      <c r="E883" s="13"/>
      <c r="F883" s="13"/>
      <c r="G883" s="13"/>
      <c r="H883" s="13"/>
      <c r="I883" s="13"/>
      <c r="J883" s="13"/>
      <c r="K883" s="13"/>
      <c r="L883" s="13"/>
      <c r="M883" s="13"/>
      <c r="N883" s="13"/>
      <c r="O883" s="13"/>
      <c r="P883" s="181"/>
      <c r="Q883" s="181"/>
      <c r="R883" s="181"/>
      <c r="S883" s="188"/>
      <c r="T883" s="189"/>
      <c r="U883" s="190"/>
      <c r="V883" s="191"/>
      <c r="W883" s="192"/>
      <c r="X883" s="192"/>
      <c r="Y883" s="192"/>
      <c r="Z883" s="192"/>
      <c r="AA883" s="187"/>
      <c r="AB883" s="187"/>
    </row>
    <row r="884" spans="1:28" ht="22.5" customHeight="1">
      <c r="A884" s="13"/>
      <c r="B884" s="13"/>
      <c r="C884" s="13"/>
      <c r="D884" s="13"/>
      <c r="E884" s="13"/>
      <c r="F884" s="13"/>
      <c r="G884" s="13"/>
      <c r="H884" s="13"/>
      <c r="I884" s="13"/>
      <c r="J884" s="13"/>
      <c r="K884" s="13"/>
      <c r="L884" s="13"/>
      <c r="M884" s="13"/>
      <c r="N884" s="13"/>
      <c r="O884" s="13"/>
      <c r="P884" s="181"/>
      <c r="Q884" s="181"/>
      <c r="R884" s="181"/>
      <c r="S884" s="188"/>
      <c r="T884" s="189"/>
      <c r="U884" s="190"/>
      <c r="V884" s="191"/>
      <c r="W884" s="192"/>
      <c r="X884" s="192"/>
      <c r="Y884" s="192"/>
      <c r="Z884" s="192"/>
      <c r="AA884" s="187"/>
      <c r="AB884" s="187"/>
    </row>
    <row r="885" spans="1:28" ht="22.5" customHeight="1">
      <c r="A885" s="13"/>
      <c r="B885" s="13"/>
      <c r="C885" s="13"/>
      <c r="D885" s="13"/>
      <c r="E885" s="13"/>
      <c r="F885" s="13"/>
      <c r="G885" s="13"/>
      <c r="H885" s="13"/>
      <c r="I885" s="13"/>
      <c r="J885" s="13"/>
      <c r="K885" s="13"/>
      <c r="L885" s="13"/>
      <c r="M885" s="13"/>
      <c r="N885" s="13"/>
      <c r="O885" s="13"/>
      <c r="P885" s="181"/>
      <c r="Q885" s="181"/>
      <c r="R885" s="181"/>
      <c r="S885" s="188"/>
      <c r="T885" s="189"/>
      <c r="U885" s="190"/>
      <c r="V885" s="191"/>
      <c r="W885" s="192"/>
      <c r="X885" s="192"/>
      <c r="Y885" s="192"/>
      <c r="Z885" s="192"/>
      <c r="AA885" s="187"/>
      <c r="AB885" s="187"/>
    </row>
    <row r="886" spans="1:28" ht="22.5" customHeight="1">
      <c r="A886" s="13"/>
      <c r="B886" s="13"/>
      <c r="C886" s="13"/>
      <c r="D886" s="13"/>
      <c r="E886" s="13"/>
      <c r="F886" s="13"/>
      <c r="G886" s="13"/>
      <c r="H886" s="13"/>
      <c r="I886" s="13"/>
      <c r="J886" s="13"/>
      <c r="K886" s="13"/>
      <c r="L886" s="13"/>
      <c r="M886" s="13"/>
      <c r="N886" s="13"/>
      <c r="O886" s="13"/>
      <c r="P886" s="181"/>
      <c r="Q886" s="181"/>
      <c r="R886" s="181"/>
      <c r="S886" s="188"/>
      <c r="T886" s="189"/>
      <c r="U886" s="190"/>
      <c r="V886" s="191"/>
      <c r="W886" s="192"/>
      <c r="X886" s="192"/>
      <c r="Y886" s="192"/>
      <c r="Z886" s="192"/>
      <c r="AA886" s="187"/>
      <c r="AB886" s="187"/>
    </row>
    <row r="887" spans="1:28" ht="22.5" customHeight="1">
      <c r="A887" s="13"/>
      <c r="B887" s="13"/>
      <c r="C887" s="13"/>
      <c r="D887" s="13"/>
      <c r="E887" s="13"/>
      <c r="F887" s="13"/>
      <c r="G887" s="13"/>
      <c r="H887" s="13"/>
      <c r="I887" s="13"/>
      <c r="J887" s="13"/>
      <c r="K887" s="13"/>
      <c r="L887" s="13"/>
      <c r="M887" s="13"/>
      <c r="N887" s="13"/>
      <c r="O887" s="13"/>
      <c r="P887" s="181"/>
      <c r="Q887" s="181"/>
      <c r="R887" s="181"/>
      <c r="S887" s="188"/>
      <c r="T887" s="189"/>
      <c r="U887" s="190"/>
      <c r="V887" s="191"/>
      <c r="W887" s="192"/>
      <c r="X887" s="192"/>
      <c r="Y887" s="192"/>
      <c r="Z887" s="192"/>
      <c r="AA887" s="187"/>
      <c r="AB887" s="187"/>
    </row>
    <row r="888" spans="1:28" ht="22.5" customHeight="1">
      <c r="A888" s="13"/>
      <c r="B888" s="13"/>
      <c r="C888" s="13"/>
      <c r="D888" s="13"/>
      <c r="E888" s="13"/>
      <c r="F888" s="13"/>
      <c r="G888" s="13"/>
      <c r="H888" s="13"/>
      <c r="I888" s="13"/>
      <c r="J888" s="13"/>
      <c r="K888" s="13"/>
      <c r="L888" s="13"/>
      <c r="M888" s="13"/>
      <c r="N888" s="13"/>
      <c r="O888" s="13"/>
      <c r="P888" s="181"/>
      <c r="Q888" s="181"/>
      <c r="R888" s="181"/>
      <c r="S888" s="188"/>
      <c r="T888" s="189"/>
      <c r="U888" s="190"/>
      <c r="V888" s="191"/>
      <c r="W888" s="192"/>
      <c r="X888" s="192"/>
      <c r="Y888" s="192"/>
      <c r="Z888" s="192"/>
      <c r="AA888" s="187"/>
      <c r="AB888" s="187"/>
    </row>
    <row r="889" spans="1:28" ht="22.5" customHeight="1">
      <c r="A889" s="13"/>
      <c r="B889" s="13"/>
      <c r="C889" s="13"/>
      <c r="D889" s="13"/>
      <c r="E889" s="13"/>
      <c r="F889" s="13"/>
      <c r="G889" s="13"/>
      <c r="H889" s="13"/>
      <c r="I889" s="13"/>
      <c r="J889" s="13"/>
      <c r="K889" s="13"/>
      <c r="L889" s="13"/>
      <c r="M889" s="13"/>
      <c r="N889" s="13"/>
      <c r="O889" s="13"/>
      <c r="P889" s="181"/>
      <c r="Q889" s="181"/>
      <c r="R889" s="181"/>
      <c r="S889" s="188"/>
      <c r="T889" s="189"/>
      <c r="U889" s="190"/>
      <c r="V889" s="191"/>
      <c r="W889" s="192"/>
      <c r="X889" s="192"/>
      <c r="Y889" s="192"/>
      <c r="Z889" s="192"/>
      <c r="AA889" s="187"/>
      <c r="AB889" s="187"/>
    </row>
    <row r="890" spans="1:28" ht="22.5" customHeight="1">
      <c r="A890" s="13"/>
      <c r="B890" s="13"/>
      <c r="C890" s="13"/>
      <c r="D890" s="13"/>
      <c r="E890" s="13"/>
      <c r="F890" s="13"/>
      <c r="G890" s="13"/>
      <c r="H890" s="13"/>
      <c r="I890" s="13"/>
      <c r="J890" s="13"/>
      <c r="K890" s="13"/>
      <c r="L890" s="13"/>
      <c r="M890" s="13"/>
      <c r="N890" s="13"/>
      <c r="O890" s="13"/>
      <c r="P890" s="181"/>
      <c r="Q890" s="181"/>
      <c r="R890" s="181"/>
      <c r="S890" s="188"/>
      <c r="T890" s="189"/>
      <c r="U890" s="190"/>
      <c r="V890" s="191"/>
      <c r="W890" s="192"/>
      <c r="X890" s="192"/>
      <c r="Y890" s="192"/>
      <c r="Z890" s="192"/>
      <c r="AA890" s="187"/>
      <c r="AB890" s="187"/>
    </row>
    <row r="891" spans="1:28" ht="22.5" customHeight="1">
      <c r="A891" s="13"/>
      <c r="B891" s="13"/>
      <c r="C891" s="13"/>
      <c r="D891" s="13"/>
      <c r="E891" s="13"/>
      <c r="F891" s="13"/>
      <c r="G891" s="13"/>
      <c r="H891" s="13"/>
      <c r="I891" s="13"/>
      <c r="J891" s="13"/>
      <c r="K891" s="13"/>
      <c r="L891" s="13"/>
      <c r="M891" s="13"/>
      <c r="N891" s="13"/>
      <c r="O891" s="13"/>
      <c r="P891" s="181"/>
      <c r="Q891" s="181"/>
      <c r="R891" s="181"/>
      <c r="S891" s="188"/>
      <c r="T891" s="189"/>
      <c r="U891" s="190"/>
      <c r="V891" s="191"/>
      <c r="W891" s="192"/>
      <c r="X891" s="192"/>
      <c r="Y891" s="192"/>
      <c r="Z891" s="192"/>
      <c r="AA891" s="187"/>
      <c r="AB891" s="187"/>
    </row>
    <row r="892" spans="1:28" ht="22.5" customHeight="1">
      <c r="A892" s="13"/>
      <c r="B892" s="13"/>
      <c r="C892" s="13"/>
      <c r="D892" s="13"/>
      <c r="E892" s="13"/>
      <c r="F892" s="13"/>
      <c r="G892" s="13"/>
      <c r="H892" s="13"/>
      <c r="I892" s="13"/>
      <c r="J892" s="13"/>
      <c r="K892" s="13"/>
      <c r="L892" s="13"/>
      <c r="M892" s="13"/>
      <c r="N892" s="13"/>
      <c r="O892" s="13"/>
      <c r="P892" s="181"/>
      <c r="Q892" s="181"/>
      <c r="R892" s="181"/>
      <c r="S892" s="188"/>
      <c r="T892" s="189"/>
      <c r="U892" s="190"/>
      <c r="V892" s="191"/>
      <c r="W892" s="192"/>
      <c r="X892" s="192"/>
      <c r="Y892" s="192"/>
      <c r="Z892" s="192"/>
      <c r="AA892" s="187"/>
      <c r="AB892" s="187"/>
    </row>
    <row r="893" spans="1:28" ht="22.5" customHeight="1">
      <c r="A893" s="13"/>
      <c r="B893" s="13"/>
      <c r="C893" s="13"/>
      <c r="D893" s="13"/>
      <c r="E893" s="13"/>
      <c r="F893" s="13"/>
      <c r="G893" s="13"/>
      <c r="H893" s="13"/>
      <c r="I893" s="13"/>
      <c r="J893" s="13"/>
      <c r="K893" s="13"/>
      <c r="L893" s="13"/>
      <c r="M893" s="13"/>
      <c r="N893" s="13"/>
      <c r="O893" s="13"/>
      <c r="P893" s="181"/>
      <c r="Q893" s="181"/>
      <c r="R893" s="181"/>
      <c r="S893" s="188"/>
      <c r="T893" s="189"/>
      <c r="U893" s="190"/>
      <c r="V893" s="191"/>
      <c r="W893" s="192"/>
      <c r="X893" s="192"/>
      <c r="Y893" s="192"/>
      <c r="Z893" s="192"/>
      <c r="AA893" s="187"/>
      <c r="AB893" s="187"/>
    </row>
    <row r="894" spans="1:28" ht="22.5" customHeight="1">
      <c r="A894" s="13"/>
      <c r="B894" s="13"/>
      <c r="C894" s="13"/>
      <c r="D894" s="13"/>
      <c r="E894" s="13"/>
      <c r="F894" s="13"/>
      <c r="G894" s="13"/>
      <c r="H894" s="13"/>
      <c r="I894" s="13"/>
      <c r="J894" s="13"/>
      <c r="K894" s="13"/>
      <c r="L894" s="13"/>
      <c r="M894" s="13"/>
      <c r="N894" s="13"/>
      <c r="O894" s="13"/>
      <c r="P894" s="181"/>
      <c r="Q894" s="181"/>
      <c r="R894" s="181"/>
      <c r="S894" s="188"/>
      <c r="T894" s="189"/>
      <c r="U894" s="190"/>
      <c r="V894" s="191"/>
      <c r="W894" s="192"/>
      <c r="X894" s="192"/>
      <c r="Y894" s="192"/>
      <c r="Z894" s="192"/>
      <c r="AA894" s="187"/>
      <c r="AB894" s="187"/>
    </row>
    <row r="895" spans="1:28" ht="22.5" customHeight="1">
      <c r="A895" s="13"/>
      <c r="B895" s="13"/>
      <c r="C895" s="13"/>
      <c r="D895" s="13"/>
      <c r="E895" s="13"/>
      <c r="F895" s="13"/>
      <c r="G895" s="13"/>
      <c r="H895" s="13"/>
      <c r="I895" s="13"/>
      <c r="J895" s="13"/>
      <c r="K895" s="13"/>
      <c r="L895" s="13"/>
      <c r="M895" s="13"/>
      <c r="N895" s="13"/>
      <c r="O895" s="13"/>
      <c r="P895" s="181"/>
      <c r="Q895" s="181"/>
      <c r="R895" s="181"/>
      <c r="S895" s="188"/>
      <c r="T895" s="189"/>
      <c r="U895" s="190"/>
      <c r="V895" s="191"/>
      <c r="W895" s="192"/>
      <c r="X895" s="192"/>
      <c r="Y895" s="192"/>
      <c r="Z895" s="192"/>
      <c r="AA895" s="187"/>
      <c r="AB895" s="187"/>
    </row>
    <row r="896" spans="1:28" ht="22.5" customHeight="1">
      <c r="A896" s="13"/>
      <c r="B896" s="13"/>
      <c r="C896" s="13"/>
      <c r="D896" s="13"/>
      <c r="E896" s="13"/>
      <c r="F896" s="13"/>
      <c r="G896" s="13"/>
      <c r="H896" s="13"/>
      <c r="I896" s="13"/>
      <c r="J896" s="13"/>
      <c r="K896" s="13"/>
      <c r="L896" s="13"/>
      <c r="M896" s="13"/>
      <c r="N896" s="13"/>
      <c r="O896" s="13"/>
      <c r="P896" s="181"/>
      <c r="Q896" s="181"/>
      <c r="R896" s="181"/>
      <c r="S896" s="188"/>
      <c r="T896" s="189"/>
      <c r="U896" s="190"/>
      <c r="V896" s="191"/>
      <c r="W896" s="192"/>
      <c r="X896" s="192"/>
      <c r="Y896" s="192"/>
      <c r="Z896" s="192"/>
      <c r="AA896" s="187"/>
      <c r="AB896" s="187"/>
    </row>
    <row r="897" spans="1:28" ht="22.5" customHeight="1">
      <c r="A897" s="13"/>
      <c r="B897" s="13"/>
      <c r="C897" s="13"/>
      <c r="D897" s="13"/>
      <c r="E897" s="13"/>
      <c r="F897" s="13"/>
      <c r="G897" s="13"/>
      <c r="H897" s="13"/>
      <c r="I897" s="13"/>
      <c r="J897" s="13"/>
      <c r="K897" s="13"/>
      <c r="L897" s="13"/>
      <c r="M897" s="13"/>
      <c r="N897" s="13"/>
      <c r="O897" s="13"/>
      <c r="P897" s="181"/>
      <c r="Q897" s="181"/>
      <c r="R897" s="181"/>
      <c r="S897" s="188"/>
      <c r="T897" s="189"/>
      <c r="U897" s="190"/>
      <c r="V897" s="191"/>
      <c r="W897" s="192"/>
      <c r="X897" s="192"/>
      <c r="Y897" s="192"/>
      <c r="Z897" s="192"/>
      <c r="AA897" s="187"/>
      <c r="AB897" s="187"/>
    </row>
    <row r="898" spans="1:28" ht="22.5" customHeight="1">
      <c r="A898" s="13"/>
      <c r="B898" s="13"/>
      <c r="C898" s="13"/>
      <c r="D898" s="13"/>
      <c r="E898" s="13"/>
      <c r="F898" s="13"/>
      <c r="G898" s="13"/>
      <c r="H898" s="13"/>
      <c r="I898" s="13"/>
      <c r="J898" s="13"/>
      <c r="K898" s="13"/>
      <c r="L898" s="13"/>
      <c r="M898" s="13"/>
      <c r="N898" s="13"/>
      <c r="O898" s="13"/>
      <c r="P898" s="181"/>
      <c r="Q898" s="181"/>
      <c r="R898" s="181"/>
      <c r="S898" s="188"/>
      <c r="T898" s="189"/>
      <c r="U898" s="190"/>
      <c r="V898" s="191"/>
      <c r="W898" s="192"/>
      <c r="X898" s="192"/>
      <c r="Y898" s="192"/>
      <c r="Z898" s="192"/>
      <c r="AA898" s="187"/>
      <c r="AB898" s="187"/>
    </row>
    <row r="899" spans="1:28" ht="22.5" customHeight="1">
      <c r="A899" s="13"/>
      <c r="B899" s="13"/>
      <c r="C899" s="13"/>
      <c r="D899" s="13"/>
      <c r="E899" s="13"/>
      <c r="F899" s="13"/>
      <c r="G899" s="13"/>
      <c r="H899" s="13"/>
      <c r="I899" s="13"/>
      <c r="J899" s="13"/>
      <c r="K899" s="13"/>
      <c r="L899" s="13"/>
      <c r="M899" s="13"/>
      <c r="N899" s="13"/>
      <c r="O899" s="13"/>
      <c r="P899" s="181"/>
      <c r="Q899" s="181"/>
      <c r="R899" s="181"/>
      <c r="S899" s="188"/>
      <c r="T899" s="189"/>
      <c r="U899" s="190"/>
      <c r="V899" s="191"/>
      <c r="W899" s="192"/>
      <c r="X899" s="192"/>
      <c r="Y899" s="192"/>
      <c r="Z899" s="192"/>
      <c r="AA899" s="187"/>
      <c r="AB899" s="187"/>
    </row>
    <row r="900" spans="1:28" ht="22.5" customHeight="1">
      <c r="A900" s="13"/>
      <c r="B900" s="13"/>
      <c r="C900" s="13"/>
      <c r="D900" s="13"/>
      <c r="E900" s="13"/>
      <c r="F900" s="13"/>
      <c r="G900" s="13"/>
      <c r="H900" s="13"/>
      <c r="I900" s="13"/>
      <c r="J900" s="13"/>
      <c r="K900" s="13"/>
      <c r="L900" s="13"/>
      <c r="M900" s="13"/>
      <c r="N900" s="13"/>
      <c r="O900" s="13"/>
      <c r="P900" s="181"/>
      <c r="Q900" s="181"/>
      <c r="R900" s="181"/>
      <c r="S900" s="188"/>
      <c r="T900" s="189"/>
      <c r="U900" s="190"/>
      <c r="V900" s="191"/>
      <c r="W900" s="192"/>
      <c r="X900" s="192"/>
      <c r="Y900" s="192"/>
      <c r="Z900" s="192"/>
      <c r="AA900" s="187"/>
      <c r="AB900" s="187"/>
    </row>
    <row r="901" spans="1:28" ht="22.5" customHeight="1">
      <c r="A901" s="13"/>
      <c r="B901" s="13"/>
      <c r="C901" s="13"/>
      <c r="D901" s="13"/>
      <c r="E901" s="13"/>
      <c r="F901" s="13"/>
      <c r="G901" s="13"/>
      <c r="H901" s="13"/>
      <c r="I901" s="13"/>
      <c r="J901" s="13"/>
      <c r="K901" s="13"/>
      <c r="L901" s="13"/>
      <c r="M901" s="13"/>
      <c r="N901" s="13"/>
      <c r="O901" s="13"/>
      <c r="P901" s="181"/>
      <c r="Q901" s="181"/>
      <c r="R901" s="181"/>
      <c r="S901" s="188"/>
      <c r="T901" s="189"/>
      <c r="U901" s="190"/>
      <c r="V901" s="191"/>
      <c r="W901" s="192"/>
      <c r="X901" s="192"/>
      <c r="Y901" s="192"/>
      <c r="Z901" s="192"/>
      <c r="AA901" s="187"/>
      <c r="AB901" s="187"/>
    </row>
    <row r="902" spans="1:28" ht="22.5" customHeight="1">
      <c r="A902" s="13"/>
      <c r="B902" s="13"/>
      <c r="C902" s="13"/>
      <c r="D902" s="13"/>
      <c r="E902" s="13"/>
      <c r="F902" s="13"/>
      <c r="G902" s="13"/>
      <c r="H902" s="13"/>
      <c r="I902" s="13"/>
      <c r="J902" s="13"/>
      <c r="K902" s="13"/>
      <c r="L902" s="13"/>
      <c r="M902" s="13"/>
      <c r="N902" s="13"/>
      <c r="O902" s="13"/>
      <c r="P902" s="181"/>
      <c r="Q902" s="181"/>
      <c r="R902" s="181"/>
      <c r="S902" s="188"/>
      <c r="T902" s="189"/>
      <c r="U902" s="190"/>
      <c r="V902" s="191"/>
      <c r="W902" s="192"/>
      <c r="X902" s="192"/>
      <c r="Y902" s="192"/>
      <c r="Z902" s="192"/>
      <c r="AA902" s="187"/>
      <c r="AB902" s="187"/>
    </row>
    <row r="903" spans="1:28" ht="22.5" customHeight="1">
      <c r="A903" s="13"/>
      <c r="B903" s="13"/>
      <c r="C903" s="13"/>
      <c r="D903" s="13"/>
      <c r="E903" s="13"/>
      <c r="F903" s="13"/>
      <c r="G903" s="13"/>
      <c r="H903" s="13"/>
      <c r="I903" s="13"/>
      <c r="J903" s="13"/>
      <c r="K903" s="13"/>
      <c r="L903" s="13"/>
      <c r="M903" s="13"/>
      <c r="N903" s="13"/>
      <c r="O903" s="13"/>
      <c r="P903" s="181"/>
      <c r="Q903" s="181"/>
      <c r="R903" s="181"/>
      <c r="S903" s="188"/>
      <c r="T903" s="189"/>
      <c r="U903" s="190"/>
      <c r="V903" s="191"/>
      <c r="W903" s="192"/>
      <c r="X903" s="192"/>
      <c r="Y903" s="192"/>
      <c r="Z903" s="192"/>
      <c r="AA903" s="187"/>
      <c r="AB903" s="187"/>
    </row>
    <row r="904" spans="1:28" ht="22.5" customHeight="1">
      <c r="A904" s="13"/>
      <c r="B904" s="13"/>
      <c r="C904" s="13"/>
      <c r="D904" s="13"/>
      <c r="E904" s="13"/>
      <c r="F904" s="13"/>
      <c r="G904" s="13"/>
      <c r="H904" s="13"/>
      <c r="I904" s="13"/>
      <c r="J904" s="13"/>
      <c r="K904" s="13"/>
      <c r="L904" s="13"/>
      <c r="M904" s="13"/>
      <c r="N904" s="13"/>
      <c r="O904" s="13"/>
      <c r="P904" s="181"/>
      <c r="Q904" s="181"/>
      <c r="R904" s="181"/>
      <c r="S904" s="188"/>
      <c r="T904" s="189"/>
      <c r="U904" s="190"/>
      <c r="V904" s="191"/>
      <c r="W904" s="192"/>
      <c r="X904" s="192"/>
      <c r="Y904" s="192"/>
      <c r="Z904" s="192"/>
      <c r="AA904" s="187"/>
      <c r="AB904" s="187"/>
    </row>
    <row r="905" spans="1:28" ht="22.5" customHeight="1">
      <c r="A905" s="13"/>
      <c r="B905" s="13"/>
      <c r="C905" s="13"/>
      <c r="D905" s="13"/>
      <c r="E905" s="13"/>
      <c r="F905" s="13"/>
      <c r="G905" s="13"/>
      <c r="H905" s="13"/>
      <c r="I905" s="13"/>
      <c r="J905" s="13"/>
      <c r="K905" s="13"/>
      <c r="L905" s="13"/>
      <c r="M905" s="13"/>
      <c r="N905" s="13"/>
      <c r="O905" s="13"/>
      <c r="P905" s="181"/>
      <c r="Q905" s="181"/>
      <c r="R905" s="181"/>
      <c r="S905" s="188"/>
      <c r="T905" s="189"/>
      <c r="U905" s="190"/>
      <c r="V905" s="191"/>
      <c r="W905" s="192"/>
      <c r="X905" s="192"/>
      <c r="Y905" s="192"/>
      <c r="Z905" s="192"/>
      <c r="AA905" s="187"/>
      <c r="AB905" s="187"/>
    </row>
    <row r="906" spans="1:28" ht="22.5" customHeight="1">
      <c r="A906" s="13"/>
      <c r="B906" s="13"/>
      <c r="C906" s="13"/>
      <c r="D906" s="13"/>
      <c r="E906" s="13"/>
      <c r="F906" s="13"/>
      <c r="G906" s="13"/>
      <c r="H906" s="13"/>
      <c r="I906" s="13"/>
      <c r="J906" s="13"/>
      <c r="K906" s="13"/>
      <c r="L906" s="13"/>
      <c r="M906" s="13"/>
      <c r="N906" s="13"/>
      <c r="O906" s="13"/>
      <c r="P906" s="181"/>
      <c r="Q906" s="181"/>
      <c r="R906" s="181"/>
      <c r="S906" s="188"/>
      <c r="T906" s="189"/>
      <c r="U906" s="190"/>
      <c r="V906" s="191"/>
      <c r="W906" s="192"/>
      <c r="X906" s="192"/>
      <c r="Y906" s="192"/>
      <c r="Z906" s="192"/>
      <c r="AA906" s="187"/>
      <c r="AB906" s="187"/>
    </row>
    <row r="907" spans="1:28" ht="22.5" customHeight="1">
      <c r="A907" s="13"/>
      <c r="B907" s="13"/>
      <c r="C907" s="13"/>
      <c r="D907" s="13"/>
      <c r="E907" s="13"/>
      <c r="F907" s="13"/>
      <c r="G907" s="13"/>
      <c r="H907" s="13"/>
      <c r="I907" s="13"/>
      <c r="J907" s="13"/>
      <c r="K907" s="13"/>
      <c r="L907" s="13"/>
      <c r="M907" s="13"/>
      <c r="N907" s="13"/>
      <c r="O907" s="13"/>
      <c r="P907" s="181"/>
      <c r="Q907" s="181"/>
      <c r="R907" s="181"/>
      <c r="S907" s="188"/>
      <c r="T907" s="189"/>
      <c r="U907" s="190"/>
      <c r="V907" s="191"/>
      <c r="W907" s="192"/>
      <c r="X907" s="192"/>
      <c r="Y907" s="192"/>
      <c r="Z907" s="192"/>
      <c r="AA907" s="187"/>
      <c r="AB907" s="187"/>
    </row>
    <row r="908" spans="1:28" ht="22.5" customHeight="1">
      <c r="A908" s="13"/>
      <c r="B908" s="13"/>
      <c r="C908" s="13"/>
      <c r="D908" s="13"/>
      <c r="E908" s="13"/>
      <c r="F908" s="13"/>
      <c r="G908" s="13"/>
      <c r="H908" s="13"/>
      <c r="I908" s="13"/>
      <c r="J908" s="13"/>
      <c r="K908" s="13"/>
      <c r="L908" s="13"/>
      <c r="M908" s="13"/>
      <c r="N908" s="13"/>
      <c r="O908" s="13"/>
      <c r="P908" s="181"/>
      <c r="Q908" s="181"/>
      <c r="R908" s="181"/>
      <c r="S908" s="188"/>
      <c r="T908" s="189"/>
      <c r="U908" s="190"/>
      <c r="V908" s="191"/>
      <c r="W908" s="192"/>
      <c r="X908" s="192"/>
      <c r="Y908" s="192"/>
      <c r="Z908" s="192"/>
      <c r="AA908" s="187"/>
      <c r="AB908" s="187"/>
    </row>
    <row r="909" spans="1:28" ht="22.5" customHeight="1">
      <c r="A909" s="13"/>
      <c r="B909" s="13"/>
      <c r="C909" s="13"/>
      <c r="D909" s="13"/>
      <c r="E909" s="13"/>
      <c r="F909" s="13"/>
      <c r="G909" s="13"/>
      <c r="H909" s="13"/>
      <c r="I909" s="13"/>
      <c r="J909" s="13"/>
      <c r="K909" s="13"/>
      <c r="L909" s="13"/>
      <c r="M909" s="13"/>
      <c r="N909" s="13"/>
      <c r="O909" s="13"/>
      <c r="P909" s="181"/>
      <c r="Q909" s="181"/>
      <c r="R909" s="181"/>
      <c r="S909" s="188"/>
      <c r="T909" s="189"/>
      <c r="U909" s="190"/>
      <c r="V909" s="191"/>
      <c r="W909" s="192"/>
      <c r="X909" s="192"/>
      <c r="Y909" s="192"/>
      <c r="Z909" s="192"/>
      <c r="AA909" s="187"/>
      <c r="AB909" s="187"/>
    </row>
    <row r="910" spans="1:28" ht="22.5" customHeight="1">
      <c r="A910" s="13"/>
      <c r="B910" s="13"/>
      <c r="C910" s="13"/>
      <c r="D910" s="13"/>
      <c r="E910" s="13"/>
      <c r="F910" s="13"/>
      <c r="G910" s="13"/>
      <c r="H910" s="13"/>
      <c r="I910" s="13"/>
      <c r="J910" s="13"/>
      <c r="K910" s="13"/>
      <c r="L910" s="13"/>
      <c r="M910" s="13"/>
      <c r="N910" s="13"/>
      <c r="O910" s="13"/>
      <c r="P910" s="181"/>
      <c r="Q910" s="181"/>
      <c r="R910" s="181"/>
      <c r="S910" s="188"/>
      <c r="T910" s="189"/>
      <c r="U910" s="190"/>
      <c r="V910" s="191"/>
      <c r="W910" s="192"/>
      <c r="X910" s="192"/>
      <c r="Y910" s="192"/>
      <c r="Z910" s="192"/>
      <c r="AA910" s="187"/>
      <c r="AB910" s="187"/>
    </row>
    <row r="911" spans="1:28" ht="22.5" customHeight="1">
      <c r="A911" s="13"/>
      <c r="B911" s="13"/>
      <c r="C911" s="13"/>
      <c r="D911" s="13"/>
      <c r="E911" s="13"/>
      <c r="F911" s="13"/>
      <c r="G911" s="13"/>
      <c r="H911" s="13"/>
      <c r="I911" s="13"/>
      <c r="J911" s="13"/>
      <c r="K911" s="13"/>
      <c r="L911" s="13"/>
      <c r="M911" s="13"/>
      <c r="N911" s="13"/>
      <c r="O911" s="13"/>
      <c r="P911" s="181"/>
      <c r="Q911" s="181"/>
      <c r="R911" s="181"/>
      <c r="S911" s="188"/>
      <c r="T911" s="189"/>
      <c r="U911" s="190"/>
      <c r="V911" s="191"/>
      <c r="W911" s="192"/>
      <c r="X911" s="192"/>
      <c r="Y911" s="192"/>
      <c r="Z911" s="192"/>
      <c r="AA911" s="187"/>
      <c r="AB911" s="187"/>
    </row>
    <row r="912" spans="1:28" ht="22.5" customHeight="1">
      <c r="A912" s="13"/>
      <c r="B912" s="13"/>
      <c r="C912" s="13"/>
      <c r="D912" s="13"/>
      <c r="E912" s="13"/>
      <c r="F912" s="13"/>
      <c r="G912" s="13"/>
      <c r="H912" s="13"/>
      <c r="I912" s="13"/>
      <c r="J912" s="13"/>
      <c r="K912" s="13"/>
      <c r="L912" s="13"/>
      <c r="M912" s="13"/>
      <c r="N912" s="13"/>
      <c r="O912" s="13"/>
      <c r="P912" s="181"/>
      <c r="Q912" s="181"/>
      <c r="R912" s="181"/>
      <c r="S912" s="188"/>
      <c r="T912" s="189"/>
      <c r="U912" s="190"/>
      <c r="V912" s="191"/>
      <c r="W912" s="192"/>
      <c r="X912" s="192"/>
      <c r="Y912" s="192"/>
      <c r="Z912" s="192"/>
      <c r="AA912" s="187"/>
      <c r="AB912" s="187"/>
    </row>
    <row r="913" spans="1:28" ht="22.5" customHeight="1">
      <c r="A913" s="13"/>
      <c r="B913" s="13"/>
      <c r="C913" s="13"/>
      <c r="D913" s="13"/>
      <c r="E913" s="13"/>
      <c r="F913" s="13"/>
      <c r="G913" s="13"/>
      <c r="H913" s="13"/>
      <c r="I913" s="13"/>
      <c r="J913" s="13"/>
      <c r="K913" s="13"/>
      <c r="L913" s="13"/>
      <c r="M913" s="13"/>
      <c r="N913" s="13"/>
      <c r="O913" s="13"/>
      <c r="P913" s="181"/>
      <c r="Q913" s="181"/>
      <c r="R913" s="181"/>
      <c r="S913" s="188"/>
      <c r="T913" s="189"/>
      <c r="U913" s="190"/>
      <c r="V913" s="191"/>
      <c r="W913" s="192"/>
      <c r="X913" s="192"/>
      <c r="Y913" s="192"/>
      <c r="Z913" s="192"/>
      <c r="AA913" s="187"/>
      <c r="AB913" s="187"/>
    </row>
    <row r="914" spans="1:28" ht="22.5" customHeight="1">
      <c r="A914" s="13"/>
      <c r="B914" s="13"/>
      <c r="C914" s="13"/>
      <c r="D914" s="13"/>
      <c r="E914" s="13"/>
      <c r="F914" s="13"/>
      <c r="G914" s="13"/>
      <c r="H914" s="13"/>
      <c r="I914" s="13"/>
      <c r="J914" s="13"/>
      <c r="K914" s="13"/>
      <c r="L914" s="13"/>
      <c r="M914" s="13"/>
      <c r="N914" s="13"/>
      <c r="O914" s="13"/>
      <c r="P914" s="181"/>
      <c r="Q914" s="181"/>
      <c r="R914" s="181"/>
      <c r="S914" s="188"/>
      <c r="T914" s="189"/>
      <c r="U914" s="190"/>
      <c r="V914" s="191"/>
      <c r="W914" s="192"/>
      <c r="X914" s="192"/>
      <c r="Y914" s="192"/>
      <c r="Z914" s="192"/>
      <c r="AA914" s="187"/>
      <c r="AB914" s="187"/>
    </row>
    <row r="915" spans="1:28" ht="22.5" customHeight="1">
      <c r="A915" s="13"/>
      <c r="B915" s="13"/>
      <c r="C915" s="13"/>
      <c r="D915" s="13"/>
      <c r="E915" s="13"/>
      <c r="F915" s="13"/>
      <c r="G915" s="13"/>
      <c r="H915" s="13"/>
      <c r="I915" s="13"/>
      <c r="J915" s="13"/>
      <c r="K915" s="13"/>
      <c r="L915" s="13"/>
      <c r="M915" s="13"/>
      <c r="N915" s="13"/>
      <c r="O915" s="13"/>
      <c r="P915" s="181"/>
      <c r="Q915" s="181"/>
      <c r="R915" s="181"/>
      <c r="S915" s="188"/>
      <c r="T915" s="189"/>
      <c r="U915" s="190"/>
      <c r="V915" s="191"/>
      <c r="W915" s="192"/>
      <c r="X915" s="192"/>
      <c r="Y915" s="192"/>
      <c r="Z915" s="192"/>
      <c r="AA915" s="187"/>
      <c r="AB915" s="187"/>
    </row>
    <row r="916" spans="1:28" ht="22.5" customHeight="1">
      <c r="A916" s="13"/>
      <c r="B916" s="13"/>
      <c r="C916" s="13"/>
      <c r="D916" s="13"/>
      <c r="E916" s="13"/>
      <c r="F916" s="13"/>
      <c r="G916" s="13"/>
      <c r="H916" s="13"/>
      <c r="I916" s="13"/>
      <c r="J916" s="13"/>
      <c r="K916" s="13"/>
      <c r="L916" s="13"/>
      <c r="M916" s="13"/>
      <c r="N916" s="13"/>
      <c r="O916" s="13"/>
      <c r="P916" s="181"/>
      <c r="Q916" s="181"/>
      <c r="R916" s="181"/>
      <c r="S916" s="188"/>
      <c r="T916" s="189"/>
      <c r="U916" s="190"/>
      <c r="V916" s="191"/>
      <c r="W916" s="192"/>
      <c r="X916" s="192"/>
      <c r="Y916" s="192"/>
      <c r="Z916" s="192"/>
      <c r="AA916" s="187"/>
      <c r="AB916" s="187"/>
    </row>
    <row r="917" spans="1:28" ht="22.5" customHeight="1">
      <c r="A917" s="13"/>
      <c r="B917" s="13"/>
      <c r="C917" s="13"/>
      <c r="D917" s="13"/>
      <c r="E917" s="13"/>
      <c r="F917" s="13"/>
      <c r="G917" s="13"/>
      <c r="H917" s="13"/>
      <c r="I917" s="13"/>
      <c r="J917" s="13"/>
      <c r="K917" s="13"/>
      <c r="L917" s="13"/>
      <c r="M917" s="13"/>
      <c r="N917" s="13"/>
      <c r="O917" s="13"/>
      <c r="P917" s="181"/>
      <c r="Q917" s="181"/>
      <c r="R917" s="181"/>
      <c r="S917" s="188"/>
      <c r="T917" s="189"/>
      <c r="U917" s="190"/>
      <c r="V917" s="191"/>
      <c r="W917" s="192"/>
      <c r="X917" s="192"/>
      <c r="Y917" s="192"/>
      <c r="Z917" s="192"/>
      <c r="AA917" s="187"/>
      <c r="AB917" s="187"/>
    </row>
    <row r="918" spans="1:28" ht="22.5" customHeight="1">
      <c r="A918" s="13"/>
      <c r="B918" s="13"/>
      <c r="C918" s="13"/>
      <c r="D918" s="13"/>
      <c r="E918" s="13"/>
      <c r="F918" s="13"/>
      <c r="G918" s="13"/>
      <c r="H918" s="13"/>
      <c r="I918" s="13"/>
      <c r="J918" s="13"/>
      <c r="K918" s="13"/>
      <c r="L918" s="13"/>
      <c r="M918" s="13"/>
      <c r="N918" s="13"/>
      <c r="O918" s="13"/>
      <c r="P918" s="181"/>
      <c r="Q918" s="181"/>
      <c r="R918" s="181"/>
      <c r="S918" s="188"/>
      <c r="T918" s="189"/>
      <c r="U918" s="190"/>
      <c r="V918" s="191"/>
      <c r="W918" s="192"/>
      <c r="X918" s="192"/>
      <c r="Y918" s="192"/>
      <c r="Z918" s="192"/>
      <c r="AA918" s="187"/>
      <c r="AB918" s="187"/>
    </row>
    <row r="919" spans="1:28" ht="22.5" customHeight="1">
      <c r="A919" s="13"/>
      <c r="B919" s="13"/>
      <c r="C919" s="13"/>
      <c r="D919" s="13"/>
      <c r="E919" s="13"/>
      <c r="F919" s="13"/>
      <c r="G919" s="13"/>
      <c r="H919" s="13"/>
      <c r="I919" s="13"/>
      <c r="J919" s="13"/>
      <c r="K919" s="13"/>
      <c r="L919" s="13"/>
      <c r="M919" s="13"/>
      <c r="N919" s="13"/>
      <c r="O919" s="13"/>
      <c r="P919" s="181"/>
      <c r="Q919" s="181"/>
      <c r="R919" s="181"/>
      <c r="S919" s="188"/>
      <c r="T919" s="189"/>
      <c r="U919" s="190"/>
      <c r="V919" s="191"/>
      <c r="W919" s="192"/>
      <c r="X919" s="192"/>
      <c r="Y919" s="192"/>
      <c r="Z919" s="192"/>
      <c r="AA919" s="187"/>
      <c r="AB919" s="187"/>
    </row>
    <row r="920" spans="1:28" ht="22.5" customHeight="1">
      <c r="A920" s="13"/>
      <c r="B920" s="13"/>
      <c r="C920" s="13"/>
      <c r="D920" s="13"/>
      <c r="E920" s="13"/>
      <c r="F920" s="13"/>
      <c r="G920" s="13"/>
      <c r="H920" s="13"/>
      <c r="I920" s="13"/>
      <c r="J920" s="13"/>
      <c r="K920" s="13"/>
      <c r="L920" s="13"/>
      <c r="M920" s="13"/>
      <c r="N920" s="13"/>
      <c r="O920" s="13"/>
      <c r="P920" s="181"/>
      <c r="Q920" s="181"/>
      <c r="R920" s="181"/>
      <c r="S920" s="188"/>
      <c r="T920" s="189"/>
      <c r="U920" s="190"/>
      <c r="V920" s="191"/>
      <c r="W920" s="192"/>
      <c r="X920" s="192"/>
      <c r="Y920" s="192"/>
      <c r="Z920" s="192"/>
      <c r="AA920" s="187"/>
      <c r="AB920" s="187"/>
    </row>
    <row r="921" spans="1:28" ht="22.5" customHeight="1">
      <c r="A921" s="13"/>
      <c r="B921" s="13"/>
      <c r="C921" s="13"/>
      <c r="D921" s="13"/>
      <c r="E921" s="13"/>
      <c r="F921" s="13"/>
      <c r="G921" s="13"/>
      <c r="H921" s="13"/>
      <c r="I921" s="13"/>
      <c r="J921" s="13"/>
      <c r="K921" s="13"/>
      <c r="L921" s="13"/>
      <c r="M921" s="13"/>
      <c r="N921" s="13"/>
      <c r="O921" s="13"/>
      <c r="P921" s="181"/>
      <c r="Q921" s="181"/>
      <c r="R921" s="181"/>
      <c r="S921" s="188"/>
      <c r="T921" s="189"/>
      <c r="U921" s="190"/>
      <c r="V921" s="191"/>
      <c r="W921" s="192"/>
      <c r="X921" s="192"/>
      <c r="Y921" s="192"/>
      <c r="Z921" s="192"/>
      <c r="AA921" s="187"/>
      <c r="AB921" s="187"/>
    </row>
    <row r="922" spans="1:28" ht="22.5" customHeight="1">
      <c r="A922" s="13"/>
      <c r="B922" s="13"/>
      <c r="C922" s="13"/>
      <c r="D922" s="13"/>
      <c r="E922" s="13"/>
      <c r="F922" s="13"/>
      <c r="G922" s="13"/>
      <c r="H922" s="13"/>
      <c r="I922" s="13"/>
      <c r="J922" s="13"/>
      <c r="K922" s="13"/>
      <c r="L922" s="13"/>
      <c r="M922" s="13"/>
      <c r="N922" s="13"/>
      <c r="O922" s="13"/>
      <c r="P922" s="181"/>
      <c r="Q922" s="181"/>
      <c r="R922" s="181"/>
      <c r="S922" s="188"/>
      <c r="T922" s="189"/>
      <c r="U922" s="190"/>
      <c r="V922" s="191"/>
      <c r="W922" s="192"/>
      <c r="X922" s="192"/>
      <c r="Y922" s="192"/>
      <c r="Z922" s="192"/>
      <c r="AA922" s="187"/>
      <c r="AB922" s="187"/>
    </row>
    <row r="923" spans="1:28" ht="22.5" customHeight="1">
      <c r="A923" s="13"/>
      <c r="B923" s="13"/>
      <c r="C923" s="13"/>
      <c r="D923" s="13"/>
      <c r="E923" s="13"/>
      <c r="F923" s="13"/>
      <c r="G923" s="13"/>
      <c r="H923" s="13"/>
      <c r="I923" s="13"/>
      <c r="J923" s="13"/>
      <c r="K923" s="13"/>
      <c r="L923" s="13"/>
      <c r="M923" s="13"/>
      <c r="N923" s="13"/>
      <c r="O923" s="13"/>
      <c r="P923" s="181"/>
      <c r="Q923" s="181"/>
      <c r="R923" s="181"/>
      <c r="S923" s="188"/>
      <c r="T923" s="189"/>
      <c r="U923" s="190"/>
      <c r="V923" s="191"/>
      <c r="W923" s="192"/>
      <c r="X923" s="192"/>
      <c r="Y923" s="192"/>
      <c r="Z923" s="192"/>
      <c r="AA923" s="187"/>
      <c r="AB923" s="187"/>
    </row>
    <row r="924" spans="1:28" ht="22.5" customHeight="1">
      <c r="A924" s="13"/>
      <c r="B924" s="13"/>
      <c r="C924" s="13"/>
      <c r="D924" s="13"/>
      <c r="E924" s="13"/>
      <c r="F924" s="13"/>
      <c r="G924" s="13"/>
      <c r="H924" s="13"/>
      <c r="I924" s="13"/>
      <c r="J924" s="13"/>
      <c r="K924" s="13"/>
      <c r="L924" s="13"/>
      <c r="M924" s="13"/>
      <c r="N924" s="13"/>
      <c r="O924" s="13"/>
      <c r="P924" s="181"/>
      <c r="Q924" s="181"/>
      <c r="R924" s="181"/>
      <c r="S924" s="188"/>
      <c r="T924" s="189"/>
      <c r="U924" s="190"/>
      <c r="V924" s="191"/>
      <c r="W924" s="192"/>
      <c r="X924" s="192"/>
      <c r="Y924" s="192"/>
      <c r="Z924" s="192"/>
      <c r="AA924" s="187"/>
      <c r="AB924" s="187"/>
    </row>
    <row r="925" spans="1:28" ht="22.5" customHeight="1">
      <c r="A925" s="13"/>
      <c r="B925" s="13"/>
      <c r="C925" s="13"/>
      <c r="D925" s="13"/>
      <c r="E925" s="13"/>
      <c r="F925" s="13"/>
      <c r="G925" s="13"/>
      <c r="H925" s="13"/>
      <c r="I925" s="13"/>
      <c r="J925" s="13"/>
      <c r="K925" s="13"/>
      <c r="L925" s="13"/>
      <c r="M925" s="13"/>
      <c r="N925" s="13"/>
      <c r="O925" s="13"/>
      <c r="P925" s="181"/>
      <c r="Q925" s="181"/>
      <c r="R925" s="181"/>
      <c r="S925" s="188"/>
      <c r="T925" s="189"/>
      <c r="U925" s="190"/>
      <c r="V925" s="191"/>
      <c r="W925" s="192"/>
      <c r="X925" s="192"/>
      <c r="Y925" s="192"/>
      <c r="Z925" s="192"/>
      <c r="AA925" s="187"/>
      <c r="AB925" s="187"/>
    </row>
    <row r="926" spans="1:28" ht="22.5" customHeight="1">
      <c r="A926" s="13"/>
      <c r="B926" s="13"/>
      <c r="C926" s="13"/>
      <c r="D926" s="13"/>
      <c r="E926" s="13"/>
      <c r="F926" s="13"/>
      <c r="G926" s="13"/>
      <c r="H926" s="13"/>
      <c r="I926" s="13"/>
      <c r="J926" s="13"/>
      <c r="K926" s="13"/>
      <c r="L926" s="13"/>
      <c r="M926" s="13"/>
      <c r="N926" s="13"/>
      <c r="O926" s="13"/>
      <c r="P926" s="181"/>
      <c r="Q926" s="181"/>
      <c r="R926" s="181"/>
      <c r="S926" s="188"/>
      <c r="T926" s="189"/>
      <c r="U926" s="190"/>
      <c r="V926" s="191"/>
      <c r="W926" s="192"/>
      <c r="X926" s="192"/>
      <c r="Y926" s="192"/>
      <c r="Z926" s="192"/>
      <c r="AA926" s="187"/>
      <c r="AB926" s="187"/>
    </row>
    <row r="927" spans="1:28" ht="22.5" customHeight="1">
      <c r="A927" s="13"/>
      <c r="B927" s="13"/>
      <c r="C927" s="13"/>
      <c r="D927" s="13"/>
      <c r="E927" s="13"/>
      <c r="F927" s="13"/>
      <c r="G927" s="13"/>
      <c r="H927" s="13"/>
      <c r="I927" s="13"/>
      <c r="J927" s="13"/>
      <c r="K927" s="13"/>
      <c r="L927" s="13"/>
      <c r="M927" s="13"/>
      <c r="N927" s="13"/>
      <c r="O927" s="13"/>
      <c r="P927" s="181"/>
      <c r="Q927" s="181"/>
      <c r="R927" s="181"/>
      <c r="S927" s="188"/>
      <c r="T927" s="189"/>
      <c r="U927" s="190"/>
      <c r="V927" s="191"/>
      <c r="W927" s="192"/>
      <c r="X927" s="192"/>
      <c r="Y927" s="192"/>
      <c r="Z927" s="192"/>
      <c r="AA927" s="187"/>
      <c r="AB927" s="187"/>
    </row>
    <row r="928" spans="1:28" ht="22.5" customHeight="1">
      <c r="A928" s="13"/>
      <c r="B928" s="13"/>
      <c r="C928" s="13"/>
      <c r="D928" s="13"/>
      <c r="E928" s="13"/>
      <c r="F928" s="13"/>
      <c r="G928" s="13"/>
      <c r="H928" s="13"/>
      <c r="I928" s="13"/>
      <c r="J928" s="13"/>
      <c r="K928" s="13"/>
      <c r="L928" s="13"/>
      <c r="M928" s="13"/>
      <c r="N928" s="13"/>
      <c r="O928" s="13"/>
      <c r="P928" s="181"/>
      <c r="Q928" s="181"/>
      <c r="R928" s="181"/>
      <c r="S928" s="188"/>
      <c r="T928" s="189"/>
      <c r="U928" s="190"/>
      <c r="V928" s="191"/>
      <c r="W928" s="192"/>
      <c r="X928" s="192"/>
      <c r="Y928" s="192"/>
      <c r="Z928" s="192"/>
      <c r="AA928" s="187"/>
      <c r="AB928" s="187"/>
    </row>
    <row r="929" spans="1:28" ht="22.5" customHeight="1">
      <c r="A929" s="13"/>
      <c r="B929" s="13"/>
      <c r="C929" s="13"/>
      <c r="D929" s="13"/>
      <c r="E929" s="13"/>
      <c r="F929" s="13"/>
      <c r="G929" s="13"/>
      <c r="H929" s="13"/>
      <c r="I929" s="13"/>
      <c r="J929" s="13"/>
      <c r="K929" s="13"/>
      <c r="L929" s="13"/>
      <c r="M929" s="13"/>
      <c r="N929" s="13"/>
      <c r="O929" s="13"/>
      <c r="P929" s="181"/>
      <c r="Q929" s="181"/>
      <c r="R929" s="181"/>
      <c r="S929" s="188"/>
      <c r="T929" s="189"/>
      <c r="U929" s="190"/>
      <c r="V929" s="191"/>
      <c r="W929" s="192"/>
      <c r="X929" s="192"/>
      <c r="Y929" s="192"/>
      <c r="Z929" s="192"/>
      <c r="AA929" s="187"/>
      <c r="AB929" s="187"/>
    </row>
    <row r="930" spans="1:28" ht="22.5" customHeight="1">
      <c r="A930" s="13"/>
      <c r="B930" s="13"/>
      <c r="C930" s="13"/>
      <c r="D930" s="13"/>
      <c r="E930" s="13"/>
      <c r="F930" s="13"/>
      <c r="G930" s="13"/>
      <c r="H930" s="13"/>
      <c r="I930" s="13"/>
      <c r="J930" s="13"/>
      <c r="K930" s="13"/>
      <c r="L930" s="13"/>
      <c r="M930" s="13"/>
      <c r="N930" s="13"/>
      <c r="O930" s="13"/>
      <c r="P930" s="181"/>
      <c r="Q930" s="181"/>
      <c r="R930" s="181"/>
      <c r="S930" s="188"/>
      <c r="T930" s="189"/>
      <c r="U930" s="190"/>
      <c r="V930" s="191"/>
      <c r="W930" s="192"/>
      <c r="X930" s="192"/>
      <c r="Y930" s="192"/>
      <c r="Z930" s="192"/>
      <c r="AA930" s="187"/>
      <c r="AB930" s="187"/>
    </row>
    <row r="931" spans="1:28" ht="22.5" customHeight="1">
      <c r="A931" s="13"/>
      <c r="B931" s="13"/>
      <c r="C931" s="13"/>
      <c r="D931" s="13"/>
      <c r="E931" s="13"/>
      <c r="F931" s="13"/>
      <c r="G931" s="13"/>
      <c r="H931" s="13"/>
      <c r="I931" s="13"/>
      <c r="J931" s="13"/>
      <c r="K931" s="13"/>
      <c r="L931" s="13"/>
      <c r="M931" s="13"/>
      <c r="N931" s="13"/>
      <c r="O931" s="13"/>
      <c r="P931" s="181"/>
      <c r="Q931" s="181"/>
      <c r="R931" s="181"/>
      <c r="S931" s="188"/>
      <c r="T931" s="189"/>
      <c r="U931" s="190"/>
      <c r="V931" s="191"/>
      <c r="W931" s="192"/>
      <c r="X931" s="192"/>
      <c r="Y931" s="192"/>
      <c r="Z931" s="192"/>
      <c r="AA931" s="187"/>
      <c r="AB931" s="187"/>
    </row>
    <row r="932" spans="1:28" ht="22.5" customHeight="1">
      <c r="A932" s="13"/>
      <c r="B932" s="13"/>
      <c r="C932" s="13"/>
      <c r="D932" s="13"/>
      <c r="E932" s="13"/>
      <c r="F932" s="13"/>
      <c r="G932" s="13"/>
      <c r="H932" s="13"/>
      <c r="I932" s="13"/>
      <c r="J932" s="13"/>
      <c r="K932" s="13"/>
      <c r="L932" s="13"/>
      <c r="M932" s="13"/>
      <c r="N932" s="13"/>
      <c r="O932" s="13"/>
      <c r="P932" s="181"/>
      <c r="Q932" s="181"/>
      <c r="R932" s="181"/>
      <c r="S932" s="188"/>
      <c r="T932" s="189"/>
      <c r="U932" s="190"/>
      <c r="V932" s="191"/>
      <c r="W932" s="192"/>
      <c r="X932" s="192"/>
      <c r="Y932" s="192"/>
      <c r="Z932" s="192"/>
      <c r="AA932" s="187"/>
      <c r="AB932" s="187"/>
    </row>
    <row r="933" spans="1:28" ht="22.5" customHeight="1">
      <c r="A933" s="13"/>
      <c r="B933" s="13"/>
      <c r="C933" s="13"/>
      <c r="D933" s="13"/>
      <c r="E933" s="13"/>
      <c r="F933" s="13"/>
      <c r="G933" s="13"/>
      <c r="H933" s="13"/>
      <c r="I933" s="13"/>
      <c r="J933" s="13"/>
      <c r="K933" s="13"/>
      <c r="L933" s="13"/>
      <c r="M933" s="13"/>
      <c r="N933" s="13"/>
      <c r="O933" s="13"/>
      <c r="P933" s="181"/>
      <c r="Q933" s="181"/>
      <c r="R933" s="181"/>
      <c r="S933" s="188"/>
      <c r="T933" s="189"/>
      <c r="U933" s="190"/>
      <c r="V933" s="191"/>
      <c r="W933" s="192"/>
      <c r="X933" s="192"/>
      <c r="Y933" s="192"/>
      <c r="Z933" s="192"/>
      <c r="AA933" s="187"/>
      <c r="AB933" s="187"/>
    </row>
    <row r="934" spans="1:28" ht="22.5" customHeight="1">
      <c r="A934" s="13"/>
      <c r="B934" s="13"/>
      <c r="C934" s="13"/>
      <c r="D934" s="13"/>
      <c r="E934" s="13"/>
      <c r="F934" s="13"/>
      <c r="G934" s="13"/>
      <c r="H934" s="13"/>
      <c r="I934" s="13"/>
      <c r="J934" s="13"/>
      <c r="K934" s="13"/>
      <c r="L934" s="13"/>
      <c r="M934" s="13"/>
      <c r="N934" s="13"/>
      <c r="O934" s="13"/>
      <c r="P934" s="181"/>
      <c r="Q934" s="181"/>
      <c r="R934" s="181"/>
      <c r="S934" s="188"/>
      <c r="T934" s="189"/>
      <c r="U934" s="190"/>
      <c r="V934" s="191"/>
      <c r="W934" s="192"/>
      <c r="X934" s="192"/>
      <c r="Y934" s="192"/>
      <c r="Z934" s="192"/>
      <c r="AA934" s="187"/>
      <c r="AB934" s="187"/>
    </row>
    <row r="935" spans="1:28" ht="22.5" customHeight="1">
      <c r="A935" s="13"/>
      <c r="B935" s="13"/>
      <c r="C935" s="13"/>
      <c r="D935" s="13"/>
      <c r="E935" s="13"/>
      <c r="F935" s="13"/>
      <c r="G935" s="13"/>
      <c r="H935" s="13"/>
      <c r="I935" s="13"/>
      <c r="J935" s="13"/>
      <c r="K935" s="13"/>
      <c r="L935" s="13"/>
      <c r="M935" s="13"/>
      <c r="N935" s="13"/>
      <c r="O935" s="13"/>
      <c r="P935" s="181"/>
      <c r="Q935" s="181"/>
      <c r="R935" s="181"/>
      <c r="S935" s="188"/>
      <c r="T935" s="189"/>
      <c r="U935" s="190"/>
      <c r="V935" s="191"/>
      <c r="W935" s="192"/>
      <c r="X935" s="192"/>
      <c r="Y935" s="192"/>
      <c r="Z935" s="192"/>
      <c r="AA935" s="187"/>
      <c r="AB935" s="187"/>
    </row>
    <row r="936" spans="1:28" ht="22.5" customHeight="1">
      <c r="A936" s="13"/>
      <c r="B936" s="13"/>
      <c r="C936" s="13"/>
      <c r="D936" s="13"/>
      <c r="E936" s="13"/>
      <c r="F936" s="13"/>
      <c r="G936" s="13"/>
      <c r="H936" s="13"/>
      <c r="I936" s="13"/>
      <c r="J936" s="13"/>
      <c r="K936" s="13"/>
      <c r="L936" s="13"/>
      <c r="M936" s="13"/>
      <c r="N936" s="13"/>
      <c r="O936" s="13"/>
      <c r="P936" s="181"/>
      <c r="Q936" s="181"/>
      <c r="R936" s="181"/>
      <c r="S936" s="188"/>
      <c r="T936" s="189"/>
      <c r="U936" s="190"/>
      <c r="V936" s="191"/>
      <c r="W936" s="192"/>
      <c r="X936" s="192"/>
      <c r="Y936" s="192"/>
      <c r="Z936" s="192"/>
      <c r="AA936" s="187"/>
      <c r="AB936" s="187"/>
    </row>
    <row r="937" spans="1:28" ht="22.5" customHeight="1">
      <c r="A937" s="13"/>
      <c r="B937" s="13"/>
      <c r="C937" s="13"/>
      <c r="D937" s="13"/>
      <c r="E937" s="13"/>
      <c r="F937" s="13"/>
      <c r="G937" s="13"/>
      <c r="H937" s="13"/>
      <c r="I937" s="13"/>
      <c r="J937" s="13"/>
      <c r="K937" s="13"/>
      <c r="L937" s="13"/>
      <c r="M937" s="13"/>
      <c r="N937" s="13"/>
      <c r="O937" s="13"/>
      <c r="P937" s="181"/>
      <c r="Q937" s="181"/>
      <c r="R937" s="181"/>
      <c r="S937" s="188"/>
      <c r="T937" s="189"/>
      <c r="U937" s="190"/>
      <c r="V937" s="191"/>
      <c r="W937" s="192"/>
      <c r="X937" s="192"/>
      <c r="Y937" s="192"/>
      <c r="Z937" s="192"/>
      <c r="AA937" s="187"/>
      <c r="AB937" s="187"/>
    </row>
    <row r="938" spans="1:28" ht="22.5" customHeight="1">
      <c r="A938" s="13"/>
      <c r="B938" s="13"/>
      <c r="C938" s="13"/>
      <c r="D938" s="13"/>
      <c r="E938" s="13"/>
      <c r="F938" s="13"/>
      <c r="G938" s="13"/>
      <c r="H938" s="13"/>
      <c r="I938" s="13"/>
      <c r="J938" s="13"/>
      <c r="K938" s="13"/>
      <c r="L938" s="13"/>
      <c r="M938" s="13"/>
      <c r="N938" s="13"/>
      <c r="O938" s="13"/>
      <c r="P938" s="181"/>
      <c r="Q938" s="181"/>
      <c r="R938" s="181"/>
      <c r="S938" s="188"/>
      <c r="T938" s="189"/>
      <c r="U938" s="190"/>
      <c r="V938" s="191"/>
      <c r="W938" s="192"/>
      <c r="X938" s="192"/>
      <c r="Y938" s="192"/>
      <c r="Z938" s="192"/>
      <c r="AA938" s="187"/>
      <c r="AB938" s="187"/>
    </row>
    <row r="939" spans="1:28" ht="22.5" customHeight="1">
      <c r="A939" s="13"/>
      <c r="B939" s="13"/>
      <c r="C939" s="13"/>
      <c r="D939" s="13"/>
      <c r="E939" s="13"/>
      <c r="F939" s="13"/>
      <c r="G939" s="13"/>
      <c r="H939" s="13"/>
      <c r="I939" s="13"/>
      <c r="J939" s="13"/>
      <c r="K939" s="13"/>
      <c r="L939" s="13"/>
      <c r="M939" s="13"/>
      <c r="N939" s="13"/>
      <c r="O939" s="13"/>
      <c r="P939" s="181"/>
      <c r="Q939" s="181"/>
      <c r="R939" s="181"/>
      <c r="S939" s="188"/>
      <c r="T939" s="189"/>
      <c r="U939" s="190"/>
      <c r="V939" s="191"/>
      <c r="W939" s="192"/>
      <c r="X939" s="192"/>
      <c r="Y939" s="192"/>
      <c r="Z939" s="192"/>
      <c r="AA939" s="187"/>
      <c r="AB939" s="187"/>
    </row>
    <row r="940" spans="1:28" ht="22.5" customHeight="1">
      <c r="A940" s="13"/>
      <c r="B940" s="13"/>
      <c r="C940" s="13"/>
      <c r="D940" s="13"/>
      <c r="E940" s="13"/>
      <c r="F940" s="13"/>
      <c r="G940" s="13"/>
      <c r="H940" s="13"/>
      <c r="I940" s="13"/>
      <c r="J940" s="13"/>
      <c r="K940" s="13"/>
      <c r="L940" s="13"/>
      <c r="M940" s="13"/>
      <c r="N940" s="13"/>
      <c r="O940" s="13"/>
      <c r="P940" s="181"/>
      <c r="Q940" s="181"/>
      <c r="R940" s="181"/>
      <c r="S940" s="188"/>
      <c r="T940" s="189"/>
      <c r="U940" s="190"/>
      <c r="V940" s="191"/>
      <c r="W940" s="192"/>
      <c r="X940" s="192"/>
      <c r="Y940" s="192"/>
      <c r="Z940" s="192"/>
      <c r="AA940" s="187"/>
      <c r="AB940" s="187"/>
    </row>
    <row r="941" spans="1:28" ht="22.5" customHeight="1">
      <c r="A941" s="13"/>
      <c r="B941" s="13"/>
      <c r="C941" s="13"/>
      <c r="D941" s="13"/>
      <c r="E941" s="13"/>
      <c r="F941" s="13"/>
      <c r="G941" s="13"/>
      <c r="H941" s="13"/>
      <c r="I941" s="13"/>
      <c r="J941" s="13"/>
      <c r="K941" s="13"/>
      <c r="L941" s="13"/>
      <c r="M941" s="13"/>
      <c r="N941" s="13"/>
      <c r="O941" s="13"/>
      <c r="P941" s="181"/>
      <c r="Q941" s="181"/>
      <c r="R941" s="181"/>
      <c r="S941" s="188"/>
      <c r="T941" s="189"/>
      <c r="U941" s="190"/>
      <c r="V941" s="191"/>
      <c r="W941" s="192"/>
      <c r="X941" s="192"/>
      <c r="Y941" s="192"/>
      <c r="Z941" s="192"/>
      <c r="AA941" s="187"/>
      <c r="AB941" s="187"/>
    </row>
    <row r="942" spans="1:28" ht="22.5" customHeight="1">
      <c r="A942" s="13"/>
      <c r="B942" s="13"/>
      <c r="C942" s="13"/>
      <c r="D942" s="13"/>
      <c r="E942" s="13"/>
      <c r="F942" s="13"/>
      <c r="G942" s="13"/>
      <c r="H942" s="13"/>
      <c r="I942" s="13"/>
      <c r="J942" s="13"/>
      <c r="K942" s="13"/>
      <c r="L942" s="13"/>
      <c r="M942" s="13"/>
      <c r="N942" s="13"/>
      <c r="O942" s="13"/>
      <c r="P942" s="181"/>
      <c r="Q942" s="181"/>
      <c r="R942" s="181"/>
      <c r="S942" s="188"/>
      <c r="T942" s="189"/>
      <c r="U942" s="190"/>
      <c r="V942" s="191"/>
      <c r="W942" s="192"/>
      <c r="X942" s="192"/>
      <c r="Y942" s="192"/>
      <c r="Z942" s="192"/>
      <c r="AA942" s="187"/>
      <c r="AB942" s="187"/>
    </row>
    <row r="943" spans="1:28" ht="22.5" customHeight="1">
      <c r="A943" s="13"/>
      <c r="B943" s="13"/>
      <c r="C943" s="13"/>
      <c r="D943" s="13"/>
      <c r="E943" s="13"/>
      <c r="F943" s="13"/>
      <c r="G943" s="13"/>
      <c r="H943" s="13"/>
      <c r="I943" s="13"/>
      <c r="J943" s="13"/>
      <c r="K943" s="13"/>
      <c r="L943" s="13"/>
      <c r="M943" s="13"/>
      <c r="N943" s="13"/>
      <c r="O943" s="13"/>
      <c r="P943" s="181"/>
      <c r="Q943" s="181"/>
      <c r="R943" s="181"/>
      <c r="S943" s="188"/>
      <c r="T943" s="189"/>
      <c r="U943" s="190"/>
      <c r="V943" s="191"/>
      <c r="W943" s="192"/>
      <c r="X943" s="192"/>
      <c r="Y943" s="192"/>
      <c r="Z943" s="192"/>
      <c r="AA943" s="187"/>
      <c r="AB943" s="187"/>
    </row>
    <row r="944" spans="1:28" ht="22.5" customHeight="1">
      <c r="A944" s="13"/>
      <c r="B944" s="13"/>
      <c r="C944" s="13"/>
      <c r="D944" s="13"/>
      <c r="E944" s="13"/>
      <c r="F944" s="13"/>
      <c r="G944" s="13"/>
      <c r="H944" s="13"/>
      <c r="I944" s="13"/>
      <c r="J944" s="13"/>
      <c r="K944" s="13"/>
      <c r="L944" s="13"/>
      <c r="M944" s="13"/>
      <c r="N944" s="13"/>
      <c r="O944" s="13"/>
      <c r="P944" s="181"/>
      <c r="Q944" s="181"/>
      <c r="R944" s="181"/>
      <c r="S944" s="188"/>
      <c r="T944" s="189"/>
      <c r="U944" s="190"/>
      <c r="V944" s="191"/>
      <c r="W944" s="192"/>
      <c r="X944" s="192"/>
      <c r="Y944" s="192"/>
      <c r="Z944" s="192"/>
      <c r="AA944" s="187"/>
      <c r="AB944" s="187"/>
    </row>
    <row r="945" spans="1:28" ht="22.5" customHeight="1">
      <c r="A945" s="13"/>
      <c r="B945" s="13"/>
      <c r="C945" s="13"/>
      <c r="D945" s="13"/>
      <c r="E945" s="13"/>
      <c r="F945" s="13"/>
      <c r="G945" s="13"/>
      <c r="H945" s="13"/>
      <c r="I945" s="13"/>
      <c r="J945" s="13"/>
      <c r="K945" s="13"/>
      <c r="L945" s="13"/>
      <c r="M945" s="13"/>
      <c r="N945" s="13"/>
      <c r="O945" s="13"/>
      <c r="P945" s="181"/>
      <c r="Q945" s="181"/>
      <c r="R945" s="181"/>
      <c r="S945" s="188"/>
      <c r="T945" s="189"/>
      <c r="U945" s="190"/>
      <c r="V945" s="191"/>
      <c r="W945" s="192"/>
      <c r="X945" s="192"/>
      <c r="Y945" s="192"/>
      <c r="Z945" s="192"/>
      <c r="AA945" s="187"/>
      <c r="AB945" s="187"/>
    </row>
    <row r="946" spans="1:28" ht="22.5" customHeight="1">
      <c r="A946" s="13"/>
      <c r="B946" s="13"/>
      <c r="C946" s="13"/>
      <c r="D946" s="13"/>
      <c r="E946" s="13"/>
      <c r="F946" s="13"/>
      <c r="G946" s="13"/>
      <c r="H946" s="13"/>
      <c r="I946" s="13"/>
      <c r="J946" s="13"/>
      <c r="K946" s="13"/>
      <c r="L946" s="13"/>
      <c r="M946" s="13"/>
      <c r="N946" s="13"/>
      <c r="O946" s="13"/>
      <c r="P946" s="181"/>
      <c r="Q946" s="181"/>
      <c r="R946" s="181"/>
      <c r="S946" s="188"/>
      <c r="T946" s="189"/>
      <c r="U946" s="190"/>
      <c r="V946" s="191"/>
      <c r="W946" s="192"/>
      <c r="X946" s="192"/>
      <c r="Y946" s="192"/>
      <c r="Z946" s="192"/>
      <c r="AA946" s="187"/>
      <c r="AB946" s="187"/>
    </row>
    <row r="947" spans="1:28" ht="22.5" customHeight="1">
      <c r="A947" s="13"/>
      <c r="B947" s="13"/>
      <c r="C947" s="13"/>
      <c r="D947" s="13"/>
      <c r="E947" s="13"/>
      <c r="F947" s="13"/>
      <c r="G947" s="13"/>
      <c r="H947" s="13"/>
      <c r="I947" s="13"/>
      <c r="J947" s="13"/>
      <c r="K947" s="13"/>
      <c r="L947" s="13"/>
      <c r="M947" s="13"/>
      <c r="N947" s="13"/>
      <c r="O947" s="13"/>
      <c r="P947" s="181"/>
      <c r="Q947" s="181"/>
      <c r="R947" s="181"/>
      <c r="S947" s="188"/>
      <c r="T947" s="189"/>
      <c r="U947" s="190"/>
      <c r="V947" s="191"/>
      <c r="W947" s="192"/>
      <c r="X947" s="192"/>
      <c r="Y947" s="192"/>
      <c r="Z947" s="192"/>
      <c r="AA947" s="187"/>
      <c r="AB947" s="187"/>
    </row>
    <row r="948" spans="1:28" ht="22.5" customHeight="1">
      <c r="A948" s="13"/>
      <c r="B948" s="13"/>
      <c r="C948" s="13"/>
      <c r="D948" s="13"/>
      <c r="E948" s="13"/>
      <c r="F948" s="13"/>
      <c r="G948" s="13"/>
      <c r="H948" s="13"/>
      <c r="I948" s="13"/>
      <c r="J948" s="13"/>
      <c r="K948" s="13"/>
      <c r="L948" s="13"/>
      <c r="M948" s="13"/>
      <c r="N948" s="13"/>
      <c r="O948" s="13"/>
      <c r="P948" s="181"/>
      <c r="Q948" s="181"/>
      <c r="R948" s="181"/>
      <c r="S948" s="188"/>
      <c r="T948" s="189"/>
      <c r="U948" s="190"/>
      <c r="V948" s="191"/>
      <c r="W948" s="192"/>
      <c r="X948" s="192"/>
      <c r="Y948" s="192"/>
      <c r="Z948" s="192"/>
      <c r="AA948" s="187"/>
      <c r="AB948" s="187"/>
    </row>
    <row r="949" spans="1:28" ht="22.5" customHeight="1">
      <c r="A949" s="13"/>
      <c r="B949" s="13"/>
      <c r="C949" s="13"/>
      <c r="D949" s="13"/>
      <c r="E949" s="13"/>
      <c r="F949" s="13"/>
      <c r="G949" s="13"/>
      <c r="H949" s="13"/>
      <c r="I949" s="13"/>
      <c r="J949" s="13"/>
      <c r="K949" s="13"/>
      <c r="L949" s="13"/>
      <c r="M949" s="13"/>
      <c r="N949" s="13"/>
      <c r="O949" s="13"/>
      <c r="P949" s="181"/>
      <c r="Q949" s="181"/>
      <c r="R949" s="181"/>
      <c r="S949" s="188"/>
      <c r="T949" s="189"/>
      <c r="U949" s="190"/>
      <c r="V949" s="191"/>
      <c r="W949" s="192"/>
      <c r="X949" s="192"/>
      <c r="Y949" s="192"/>
      <c r="Z949" s="192"/>
      <c r="AA949" s="187"/>
      <c r="AB949" s="187"/>
    </row>
    <row r="950" spans="1:28" ht="22.5" customHeight="1">
      <c r="A950" s="13"/>
      <c r="B950" s="13"/>
      <c r="C950" s="13"/>
      <c r="D950" s="13"/>
      <c r="E950" s="13"/>
      <c r="F950" s="13"/>
      <c r="G950" s="13"/>
      <c r="H950" s="13"/>
      <c r="I950" s="13"/>
      <c r="J950" s="13"/>
      <c r="K950" s="13"/>
      <c r="L950" s="13"/>
      <c r="M950" s="13"/>
      <c r="N950" s="13"/>
      <c r="O950" s="13"/>
      <c r="P950" s="181"/>
      <c r="Q950" s="181"/>
      <c r="R950" s="181"/>
      <c r="S950" s="188"/>
      <c r="T950" s="189"/>
      <c r="U950" s="190"/>
      <c r="V950" s="191"/>
      <c r="W950" s="192"/>
      <c r="X950" s="192"/>
      <c r="Y950" s="192"/>
      <c r="Z950" s="192"/>
      <c r="AA950" s="187"/>
      <c r="AB950" s="187"/>
    </row>
    <row r="951" spans="1:28" ht="22.5" customHeight="1">
      <c r="A951" s="13"/>
      <c r="B951" s="13"/>
      <c r="C951" s="13"/>
      <c r="D951" s="13"/>
      <c r="E951" s="13"/>
      <c r="F951" s="13"/>
      <c r="G951" s="13"/>
      <c r="H951" s="13"/>
      <c r="I951" s="13"/>
      <c r="J951" s="13"/>
      <c r="K951" s="13"/>
      <c r="L951" s="13"/>
      <c r="M951" s="13"/>
      <c r="N951" s="13"/>
      <c r="O951" s="13"/>
      <c r="P951" s="181"/>
      <c r="Q951" s="181"/>
      <c r="R951" s="181"/>
      <c r="S951" s="188"/>
      <c r="T951" s="189"/>
      <c r="U951" s="190"/>
      <c r="V951" s="191"/>
      <c r="W951" s="192"/>
      <c r="X951" s="192"/>
      <c r="Y951" s="192"/>
      <c r="Z951" s="192"/>
      <c r="AA951" s="187"/>
      <c r="AB951" s="187"/>
    </row>
    <row r="952" spans="1:28" ht="22.5" customHeight="1">
      <c r="A952" s="13"/>
      <c r="B952" s="13"/>
      <c r="C952" s="13"/>
      <c r="D952" s="13"/>
      <c r="E952" s="13"/>
      <c r="F952" s="13"/>
      <c r="G952" s="13"/>
      <c r="H952" s="13"/>
      <c r="I952" s="13"/>
      <c r="J952" s="13"/>
      <c r="K952" s="13"/>
      <c r="L952" s="13"/>
      <c r="M952" s="13"/>
      <c r="N952" s="13"/>
      <c r="O952" s="13"/>
      <c r="P952" s="181"/>
      <c r="Q952" s="181"/>
      <c r="R952" s="181"/>
      <c r="S952" s="188"/>
      <c r="T952" s="189"/>
      <c r="U952" s="190"/>
      <c r="V952" s="191"/>
      <c r="W952" s="192"/>
      <c r="X952" s="192"/>
      <c r="Y952" s="192"/>
      <c r="Z952" s="192"/>
      <c r="AA952" s="187"/>
      <c r="AB952" s="187"/>
    </row>
    <row r="953" spans="1:28" ht="22.5" customHeight="1">
      <c r="A953" s="13"/>
      <c r="B953" s="13"/>
      <c r="C953" s="13"/>
      <c r="D953" s="13"/>
      <c r="E953" s="13"/>
      <c r="F953" s="13"/>
      <c r="G953" s="13"/>
      <c r="H953" s="13"/>
      <c r="I953" s="13"/>
      <c r="J953" s="13"/>
      <c r="K953" s="13"/>
      <c r="L953" s="13"/>
      <c r="M953" s="13"/>
      <c r="N953" s="13"/>
      <c r="O953" s="13"/>
      <c r="P953" s="181"/>
      <c r="Q953" s="181"/>
      <c r="R953" s="181"/>
      <c r="S953" s="188"/>
      <c r="T953" s="189"/>
      <c r="U953" s="190"/>
      <c r="V953" s="191"/>
      <c r="W953" s="192"/>
      <c r="X953" s="192"/>
      <c r="Y953" s="192"/>
      <c r="Z953" s="192"/>
      <c r="AA953" s="187"/>
      <c r="AB953" s="187"/>
    </row>
    <row r="954" spans="1:28" ht="22.5" customHeight="1">
      <c r="A954" s="13"/>
      <c r="B954" s="13"/>
      <c r="C954" s="13"/>
      <c r="D954" s="13"/>
      <c r="E954" s="13"/>
      <c r="F954" s="13"/>
      <c r="G954" s="13"/>
      <c r="H954" s="13"/>
      <c r="I954" s="13"/>
      <c r="J954" s="13"/>
      <c r="K954" s="13"/>
      <c r="L954" s="13"/>
      <c r="M954" s="13"/>
      <c r="N954" s="13"/>
      <c r="O954" s="13"/>
      <c r="P954" s="181"/>
      <c r="Q954" s="181"/>
      <c r="R954" s="181"/>
      <c r="S954" s="188"/>
      <c r="T954" s="189"/>
      <c r="U954" s="190"/>
      <c r="V954" s="191"/>
      <c r="W954" s="192"/>
      <c r="X954" s="192"/>
      <c r="Y954" s="192"/>
      <c r="Z954" s="192"/>
      <c r="AA954" s="187"/>
      <c r="AB954" s="187"/>
    </row>
    <row r="955" spans="1:28" ht="22.5" customHeight="1">
      <c r="A955" s="13"/>
      <c r="B955" s="13"/>
      <c r="C955" s="13"/>
      <c r="D955" s="13"/>
      <c r="E955" s="13"/>
      <c r="F955" s="13"/>
      <c r="G955" s="13"/>
      <c r="H955" s="13"/>
      <c r="I955" s="13"/>
      <c r="J955" s="13"/>
      <c r="K955" s="13"/>
      <c r="L955" s="13"/>
      <c r="M955" s="13"/>
      <c r="N955" s="13"/>
      <c r="O955" s="13"/>
      <c r="P955" s="181"/>
      <c r="Q955" s="181"/>
      <c r="R955" s="181"/>
      <c r="S955" s="188"/>
      <c r="T955" s="189"/>
      <c r="U955" s="190"/>
      <c r="V955" s="191"/>
      <c r="W955" s="192"/>
      <c r="X955" s="192"/>
      <c r="Y955" s="192"/>
      <c r="Z955" s="192"/>
      <c r="AA955" s="187"/>
      <c r="AB955" s="187"/>
    </row>
    <row r="956" spans="1:28" ht="22.5" customHeight="1">
      <c r="A956" s="13"/>
      <c r="B956" s="13"/>
      <c r="C956" s="13"/>
      <c r="D956" s="13"/>
      <c r="E956" s="13"/>
      <c r="F956" s="13"/>
      <c r="G956" s="13"/>
      <c r="H956" s="13"/>
      <c r="I956" s="13"/>
      <c r="J956" s="13"/>
      <c r="K956" s="13"/>
      <c r="L956" s="13"/>
      <c r="M956" s="13"/>
      <c r="N956" s="13"/>
      <c r="O956" s="13"/>
      <c r="P956" s="181"/>
      <c r="Q956" s="181"/>
      <c r="R956" s="181"/>
      <c r="S956" s="188"/>
      <c r="T956" s="189"/>
      <c r="U956" s="190"/>
      <c r="V956" s="191"/>
      <c r="W956" s="192"/>
      <c r="X956" s="192"/>
      <c r="Y956" s="192"/>
      <c r="Z956" s="192"/>
      <c r="AA956" s="187"/>
      <c r="AB956" s="187"/>
    </row>
    <row r="957" spans="1:28" ht="22.5" customHeight="1">
      <c r="A957" s="13"/>
      <c r="B957" s="13"/>
      <c r="C957" s="13"/>
      <c r="D957" s="13"/>
      <c r="E957" s="13"/>
      <c r="F957" s="13"/>
      <c r="G957" s="13"/>
      <c r="H957" s="13"/>
      <c r="I957" s="13"/>
      <c r="J957" s="13"/>
      <c r="K957" s="13"/>
      <c r="L957" s="13"/>
      <c r="M957" s="13"/>
      <c r="N957" s="13"/>
      <c r="O957" s="13"/>
      <c r="P957" s="181"/>
      <c r="Q957" s="181"/>
      <c r="R957" s="181"/>
      <c r="S957" s="188"/>
      <c r="T957" s="189"/>
      <c r="U957" s="190"/>
      <c r="V957" s="191"/>
      <c r="W957" s="192"/>
      <c r="X957" s="192"/>
      <c r="Y957" s="192"/>
      <c r="Z957" s="192"/>
      <c r="AA957" s="187"/>
      <c r="AB957" s="187"/>
    </row>
    <row r="958" spans="1:28" ht="22.5" customHeight="1">
      <c r="A958" s="13"/>
      <c r="B958" s="13"/>
      <c r="C958" s="13"/>
      <c r="D958" s="13"/>
      <c r="E958" s="13"/>
      <c r="F958" s="13"/>
      <c r="G958" s="13"/>
      <c r="H958" s="13"/>
      <c r="I958" s="13"/>
      <c r="J958" s="13"/>
      <c r="K958" s="13"/>
      <c r="L958" s="13"/>
      <c r="M958" s="13"/>
      <c r="N958" s="13"/>
      <c r="O958" s="13"/>
      <c r="P958" s="181"/>
      <c r="Q958" s="181"/>
      <c r="R958" s="181"/>
      <c r="S958" s="188"/>
      <c r="T958" s="189"/>
      <c r="U958" s="190"/>
      <c r="V958" s="191"/>
      <c r="W958" s="192"/>
      <c r="X958" s="192"/>
      <c r="Y958" s="192"/>
      <c r="Z958" s="192"/>
      <c r="AA958" s="187"/>
      <c r="AB958" s="187"/>
    </row>
    <row r="959" spans="1:28" ht="22.5" customHeight="1">
      <c r="A959" s="13"/>
      <c r="B959" s="13"/>
      <c r="C959" s="13"/>
      <c r="D959" s="13"/>
      <c r="E959" s="13"/>
      <c r="F959" s="13"/>
      <c r="G959" s="13"/>
      <c r="H959" s="13"/>
      <c r="I959" s="13"/>
      <c r="J959" s="13"/>
      <c r="K959" s="13"/>
      <c r="L959" s="13"/>
      <c r="M959" s="13"/>
      <c r="N959" s="13"/>
      <c r="O959" s="13"/>
      <c r="P959" s="181"/>
      <c r="Q959" s="181"/>
      <c r="R959" s="181"/>
      <c r="S959" s="188"/>
      <c r="T959" s="189"/>
      <c r="U959" s="190"/>
      <c r="V959" s="191"/>
      <c r="W959" s="192"/>
      <c r="X959" s="192"/>
      <c r="Y959" s="192"/>
      <c r="Z959" s="192"/>
      <c r="AA959" s="187"/>
      <c r="AB959" s="187"/>
    </row>
    <row r="960" spans="1:28" ht="22.5" customHeight="1">
      <c r="A960" s="13"/>
      <c r="B960" s="13"/>
      <c r="C960" s="13"/>
      <c r="D960" s="13"/>
      <c r="E960" s="13"/>
      <c r="F960" s="13"/>
      <c r="G960" s="13"/>
      <c r="H960" s="13"/>
      <c r="I960" s="13"/>
      <c r="J960" s="13"/>
      <c r="K960" s="13"/>
      <c r="L960" s="13"/>
      <c r="M960" s="13"/>
      <c r="N960" s="13"/>
      <c r="O960" s="13"/>
      <c r="P960" s="181"/>
      <c r="Q960" s="181"/>
      <c r="R960" s="181"/>
      <c r="S960" s="188"/>
      <c r="T960" s="189"/>
      <c r="U960" s="190"/>
      <c r="V960" s="191"/>
      <c r="W960" s="192"/>
      <c r="X960" s="192"/>
      <c r="Y960" s="192"/>
      <c r="Z960" s="192"/>
      <c r="AA960" s="187"/>
      <c r="AB960" s="187"/>
    </row>
    <row r="961" spans="1:28" ht="22.5" customHeight="1">
      <c r="A961" s="13"/>
      <c r="B961" s="13"/>
      <c r="C961" s="13"/>
      <c r="D961" s="13"/>
      <c r="E961" s="13"/>
      <c r="F961" s="13"/>
      <c r="G961" s="13"/>
      <c r="H961" s="13"/>
      <c r="I961" s="13"/>
      <c r="J961" s="13"/>
      <c r="K961" s="13"/>
      <c r="L961" s="13"/>
      <c r="M961" s="13"/>
      <c r="N961" s="13"/>
      <c r="O961" s="13"/>
      <c r="P961" s="181"/>
      <c r="Q961" s="181"/>
      <c r="R961" s="181"/>
      <c r="S961" s="188"/>
      <c r="T961" s="189"/>
      <c r="U961" s="190"/>
      <c r="V961" s="191"/>
      <c r="W961" s="192"/>
      <c r="X961" s="192"/>
      <c r="Y961" s="192"/>
      <c r="Z961" s="192"/>
      <c r="AA961" s="187"/>
      <c r="AB961" s="187"/>
    </row>
    <row r="962" spans="1:28" ht="22.5" customHeight="1">
      <c r="A962" s="13"/>
      <c r="B962" s="13"/>
      <c r="C962" s="13"/>
      <c r="D962" s="13"/>
      <c r="E962" s="13"/>
      <c r="F962" s="13"/>
      <c r="G962" s="13"/>
      <c r="H962" s="13"/>
      <c r="I962" s="13"/>
      <c r="J962" s="13"/>
      <c r="K962" s="13"/>
      <c r="L962" s="13"/>
      <c r="M962" s="13"/>
      <c r="N962" s="13"/>
      <c r="O962" s="13"/>
      <c r="P962" s="181"/>
      <c r="Q962" s="181"/>
      <c r="R962" s="181"/>
      <c r="S962" s="188"/>
      <c r="T962" s="189"/>
      <c r="U962" s="190"/>
      <c r="V962" s="191"/>
      <c r="W962" s="192"/>
      <c r="X962" s="192"/>
      <c r="Y962" s="192"/>
      <c r="Z962" s="192"/>
      <c r="AA962" s="187"/>
      <c r="AB962" s="187"/>
    </row>
    <row r="963" spans="1:28" ht="22.5" customHeight="1">
      <c r="A963" s="13"/>
      <c r="B963" s="13"/>
      <c r="C963" s="13"/>
      <c r="D963" s="13"/>
      <c r="E963" s="13"/>
      <c r="F963" s="13"/>
      <c r="G963" s="13"/>
      <c r="H963" s="13"/>
      <c r="I963" s="13"/>
      <c r="J963" s="13"/>
      <c r="K963" s="13"/>
      <c r="L963" s="13"/>
      <c r="M963" s="13"/>
      <c r="N963" s="13"/>
      <c r="O963" s="13"/>
      <c r="P963" s="181"/>
      <c r="Q963" s="181"/>
      <c r="R963" s="181"/>
      <c r="S963" s="188"/>
      <c r="T963" s="189"/>
      <c r="U963" s="190"/>
      <c r="V963" s="191"/>
      <c r="W963" s="192"/>
      <c r="X963" s="192"/>
      <c r="Y963" s="192"/>
      <c r="Z963" s="192"/>
      <c r="AA963" s="187"/>
      <c r="AB963" s="187"/>
    </row>
    <row r="964" spans="1:28" ht="22.5" customHeight="1">
      <c r="A964" s="13"/>
      <c r="B964" s="13"/>
      <c r="C964" s="13"/>
      <c r="D964" s="13"/>
      <c r="E964" s="13"/>
      <c r="F964" s="13"/>
      <c r="G964" s="13"/>
      <c r="H964" s="13"/>
      <c r="I964" s="13"/>
      <c r="J964" s="13"/>
      <c r="K964" s="13"/>
      <c r="L964" s="13"/>
      <c r="M964" s="13"/>
      <c r="N964" s="13"/>
      <c r="O964" s="13"/>
      <c r="P964" s="181"/>
      <c r="Q964" s="181"/>
      <c r="R964" s="181"/>
      <c r="S964" s="188"/>
      <c r="T964" s="189"/>
      <c r="U964" s="190"/>
      <c r="V964" s="191"/>
      <c r="W964" s="192"/>
      <c r="X964" s="192"/>
      <c r="Y964" s="192"/>
      <c r="Z964" s="192"/>
      <c r="AA964" s="187"/>
      <c r="AB964" s="187"/>
    </row>
    <row r="965" spans="1:28" ht="22.5" customHeight="1">
      <c r="A965" s="13"/>
      <c r="B965" s="13"/>
      <c r="C965" s="13"/>
      <c r="D965" s="13"/>
      <c r="E965" s="13"/>
      <c r="F965" s="13"/>
      <c r="G965" s="13"/>
      <c r="H965" s="13"/>
      <c r="I965" s="13"/>
      <c r="J965" s="13"/>
      <c r="K965" s="13"/>
      <c r="L965" s="13"/>
      <c r="M965" s="13"/>
      <c r="N965" s="13"/>
      <c r="O965" s="13"/>
      <c r="P965" s="181"/>
      <c r="Q965" s="181"/>
      <c r="R965" s="181"/>
      <c r="S965" s="188"/>
      <c r="T965" s="189"/>
      <c r="U965" s="190"/>
      <c r="V965" s="191"/>
      <c r="W965" s="192"/>
      <c r="X965" s="192"/>
      <c r="Y965" s="192"/>
      <c r="Z965" s="192"/>
      <c r="AA965" s="187"/>
      <c r="AB965" s="187"/>
    </row>
    <row r="966" spans="1:28" ht="22.5" customHeight="1">
      <c r="A966" s="13"/>
      <c r="B966" s="13"/>
      <c r="C966" s="13"/>
      <c r="D966" s="13"/>
      <c r="E966" s="13"/>
      <c r="F966" s="13"/>
      <c r="G966" s="13"/>
      <c r="H966" s="13"/>
      <c r="I966" s="13"/>
      <c r="J966" s="13"/>
      <c r="K966" s="13"/>
      <c r="L966" s="13"/>
      <c r="M966" s="13"/>
      <c r="N966" s="13"/>
      <c r="O966" s="13"/>
      <c r="P966" s="181"/>
      <c r="Q966" s="181"/>
      <c r="R966" s="181"/>
      <c r="S966" s="188"/>
      <c r="T966" s="189"/>
      <c r="U966" s="190"/>
      <c r="V966" s="191"/>
      <c r="W966" s="192"/>
      <c r="X966" s="192"/>
      <c r="Y966" s="192"/>
      <c r="Z966" s="192"/>
      <c r="AA966" s="187"/>
      <c r="AB966" s="187"/>
    </row>
    <row r="967" spans="1:28" ht="22.5" customHeight="1">
      <c r="A967" s="13"/>
      <c r="B967" s="13"/>
      <c r="C967" s="13"/>
      <c r="D967" s="13"/>
      <c r="E967" s="13"/>
      <c r="F967" s="13"/>
      <c r="G967" s="13"/>
      <c r="H967" s="13"/>
      <c r="I967" s="13"/>
      <c r="J967" s="13"/>
      <c r="K967" s="13"/>
      <c r="L967" s="13"/>
      <c r="M967" s="13"/>
      <c r="N967" s="13"/>
      <c r="O967" s="13"/>
      <c r="P967" s="181"/>
      <c r="Q967" s="181"/>
      <c r="R967" s="181"/>
      <c r="S967" s="188"/>
      <c r="T967" s="189"/>
      <c r="U967" s="190"/>
      <c r="V967" s="191"/>
      <c r="W967" s="192"/>
      <c r="X967" s="192"/>
      <c r="Y967" s="192"/>
      <c r="Z967" s="192"/>
      <c r="AA967" s="187"/>
      <c r="AB967" s="187"/>
    </row>
    <row r="968" spans="1:28" ht="22.5" customHeight="1">
      <c r="A968" s="13"/>
      <c r="B968" s="13"/>
      <c r="C968" s="13"/>
      <c r="D968" s="13"/>
      <c r="E968" s="13"/>
      <c r="F968" s="13"/>
      <c r="G968" s="13"/>
      <c r="H968" s="13"/>
      <c r="I968" s="13"/>
      <c r="J968" s="13"/>
      <c r="K968" s="13"/>
      <c r="L968" s="13"/>
      <c r="M968" s="13"/>
      <c r="N968" s="13"/>
      <c r="O968" s="13"/>
      <c r="P968" s="181"/>
      <c r="Q968" s="181"/>
      <c r="R968" s="181"/>
      <c r="S968" s="188"/>
      <c r="T968" s="189"/>
      <c r="U968" s="190"/>
      <c r="V968" s="191"/>
      <c r="W968" s="192"/>
      <c r="X968" s="192"/>
      <c r="Y968" s="192"/>
      <c r="Z968" s="192"/>
      <c r="AA968" s="187"/>
      <c r="AB968" s="187"/>
    </row>
    <row r="969" spans="1:28" ht="22.5" customHeight="1">
      <c r="A969" s="13"/>
      <c r="B969" s="13"/>
      <c r="C969" s="13"/>
      <c r="D969" s="13"/>
      <c r="E969" s="13"/>
      <c r="F969" s="13"/>
      <c r="G969" s="13"/>
      <c r="H969" s="13"/>
      <c r="I969" s="13"/>
      <c r="J969" s="13"/>
      <c r="K969" s="13"/>
      <c r="L969" s="13"/>
      <c r="M969" s="13"/>
      <c r="N969" s="13"/>
      <c r="O969" s="13"/>
      <c r="P969" s="181"/>
      <c r="Q969" s="181"/>
      <c r="R969" s="181"/>
      <c r="S969" s="188"/>
      <c r="T969" s="189"/>
      <c r="U969" s="190"/>
      <c r="V969" s="191"/>
      <c r="W969" s="192"/>
      <c r="X969" s="192"/>
      <c r="Y969" s="192"/>
      <c r="Z969" s="192"/>
      <c r="AA969" s="187"/>
      <c r="AB969" s="187"/>
    </row>
    <row r="970" spans="1:28" ht="22.5" customHeight="1">
      <c r="A970" s="13"/>
      <c r="B970" s="13"/>
      <c r="C970" s="13"/>
      <c r="D970" s="13"/>
      <c r="E970" s="13"/>
      <c r="F970" s="13"/>
      <c r="G970" s="13"/>
      <c r="H970" s="13"/>
      <c r="I970" s="13"/>
      <c r="J970" s="13"/>
      <c r="K970" s="13"/>
      <c r="L970" s="13"/>
      <c r="M970" s="13"/>
      <c r="N970" s="13"/>
      <c r="O970" s="13"/>
      <c r="P970" s="181"/>
      <c r="Q970" s="181"/>
      <c r="R970" s="181"/>
      <c r="S970" s="188"/>
      <c r="T970" s="189"/>
      <c r="U970" s="190"/>
      <c r="V970" s="191"/>
      <c r="W970" s="192"/>
      <c r="X970" s="192"/>
      <c r="Y970" s="192"/>
      <c r="Z970" s="192"/>
      <c r="AA970" s="187"/>
      <c r="AB970" s="187"/>
    </row>
    <row r="971" spans="1:28" ht="22.5" customHeight="1">
      <c r="A971" s="13"/>
      <c r="B971" s="13"/>
      <c r="C971" s="13"/>
      <c r="D971" s="13"/>
      <c r="E971" s="13"/>
      <c r="F971" s="13"/>
      <c r="G971" s="13"/>
      <c r="H971" s="13"/>
      <c r="I971" s="13"/>
      <c r="J971" s="13"/>
      <c r="K971" s="13"/>
      <c r="L971" s="13"/>
      <c r="M971" s="13"/>
      <c r="N971" s="13"/>
      <c r="O971" s="13"/>
      <c r="P971" s="181"/>
      <c r="Q971" s="181"/>
      <c r="R971" s="181"/>
      <c r="S971" s="188"/>
      <c r="T971" s="189"/>
      <c r="U971" s="190"/>
      <c r="V971" s="191"/>
      <c r="W971" s="192"/>
      <c r="X971" s="192"/>
      <c r="Y971" s="192"/>
      <c r="Z971" s="192"/>
      <c r="AA971" s="187"/>
      <c r="AB971" s="187"/>
    </row>
    <row r="972" spans="1:28" ht="22.5" customHeight="1">
      <c r="A972" s="13"/>
      <c r="B972" s="13"/>
      <c r="C972" s="13"/>
      <c r="D972" s="13"/>
      <c r="E972" s="13"/>
      <c r="F972" s="13"/>
      <c r="G972" s="13"/>
      <c r="H972" s="13"/>
      <c r="I972" s="13"/>
      <c r="J972" s="13"/>
      <c r="K972" s="13"/>
      <c r="L972" s="13"/>
      <c r="M972" s="13"/>
      <c r="N972" s="13"/>
      <c r="O972" s="13"/>
      <c r="P972" s="181"/>
      <c r="Q972" s="181"/>
      <c r="R972" s="181"/>
      <c r="S972" s="188"/>
      <c r="T972" s="189"/>
      <c r="U972" s="190"/>
      <c r="V972" s="191"/>
      <c r="W972" s="192"/>
      <c r="X972" s="192"/>
      <c r="Y972" s="192"/>
      <c r="Z972" s="192"/>
      <c r="AA972" s="187"/>
      <c r="AB972" s="187"/>
    </row>
    <row r="973" spans="1:28" ht="22.5" customHeight="1">
      <c r="A973" s="13"/>
      <c r="B973" s="13"/>
      <c r="C973" s="13"/>
      <c r="D973" s="13"/>
      <c r="E973" s="13"/>
      <c r="F973" s="13"/>
      <c r="G973" s="13"/>
      <c r="H973" s="13"/>
      <c r="I973" s="13"/>
      <c r="J973" s="13"/>
      <c r="K973" s="13"/>
      <c r="L973" s="13"/>
      <c r="M973" s="13"/>
      <c r="N973" s="13"/>
      <c r="O973" s="13"/>
      <c r="P973" s="181"/>
      <c r="Q973" s="181"/>
      <c r="R973" s="181"/>
      <c r="S973" s="188"/>
      <c r="T973" s="189"/>
      <c r="U973" s="190"/>
      <c r="V973" s="191"/>
      <c r="W973" s="192"/>
      <c r="X973" s="192"/>
      <c r="Y973" s="192"/>
      <c r="Z973" s="192"/>
      <c r="AA973" s="187"/>
      <c r="AB973" s="187"/>
    </row>
    <row r="974" spans="1:28" ht="22.5" customHeight="1">
      <c r="A974" s="13"/>
      <c r="B974" s="13"/>
      <c r="C974" s="13"/>
      <c r="D974" s="13"/>
      <c r="E974" s="13"/>
      <c r="F974" s="13"/>
      <c r="G974" s="13"/>
      <c r="H974" s="13"/>
      <c r="I974" s="13"/>
      <c r="J974" s="13"/>
      <c r="K974" s="13"/>
      <c r="L974" s="13"/>
      <c r="M974" s="13"/>
      <c r="N974" s="13"/>
      <c r="O974" s="13"/>
      <c r="P974" s="181"/>
      <c r="Q974" s="181"/>
      <c r="R974" s="181"/>
      <c r="S974" s="188"/>
      <c r="T974" s="189"/>
      <c r="U974" s="190"/>
      <c r="V974" s="191"/>
      <c r="W974" s="192"/>
      <c r="X974" s="192"/>
      <c r="Y974" s="192"/>
      <c r="Z974" s="192"/>
      <c r="AA974" s="187"/>
      <c r="AB974" s="187"/>
    </row>
    <row r="975" spans="1:28" ht="22.5" customHeight="1">
      <c r="A975" s="13"/>
      <c r="B975" s="13"/>
      <c r="C975" s="13"/>
      <c r="D975" s="13"/>
      <c r="E975" s="13"/>
      <c r="F975" s="13"/>
      <c r="G975" s="13"/>
      <c r="H975" s="13"/>
      <c r="I975" s="13"/>
      <c r="J975" s="13"/>
      <c r="K975" s="13"/>
      <c r="L975" s="13"/>
      <c r="M975" s="13"/>
      <c r="N975" s="13"/>
      <c r="O975" s="13"/>
      <c r="P975" s="181"/>
      <c r="Q975" s="181"/>
      <c r="R975" s="181"/>
      <c r="S975" s="188"/>
      <c r="T975" s="189"/>
      <c r="U975" s="190"/>
      <c r="V975" s="191"/>
      <c r="W975" s="192"/>
      <c r="X975" s="192"/>
      <c r="Y975" s="192"/>
      <c r="Z975" s="192"/>
      <c r="AA975" s="187"/>
      <c r="AB975" s="187"/>
    </row>
    <row r="976" spans="1:28" ht="22.5" customHeight="1">
      <c r="A976" s="13"/>
      <c r="B976" s="13"/>
      <c r="C976" s="13"/>
      <c r="D976" s="13"/>
      <c r="E976" s="13"/>
      <c r="F976" s="13"/>
      <c r="G976" s="13"/>
      <c r="H976" s="13"/>
      <c r="I976" s="13"/>
      <c r="J976" s="13"/>
      <c r="K976" s="13"/>
      <c r="L976" s="13"/>
      <c r="M976" s="13"/>
      <c r="N976" s="13"/>
      <c r="O976" s="13"/>
      <c r="P976" s="181"/>
      <c r="Q976" s="181"/>
      <c r="R976" s="181"/>
      <c r="S976" s="188"/>
      <c r="T976" s="189"/>
      <c r="U976" s="190"/>
      <c r="V976" s="191"/>
      <c r="W976" s="192"/>
      <c r="X976" s="192"/>
      <c r="Y976" s="192"/>
      <c r="Z976" s="192"/>
      <c r="AA976" s="187"/>
      <c r="AB976" s="187"/>
    </row>
    <row r="977" spans="1:28" ht="22.5" customHeight="1">
      <c r="A977" s="13"/>
      <c r="B977" s="13"/>
      <c r="C977" s="13"/>
      <c r="D977" s="13"/>
      <c r="E977" s="13"/>
      <c r="F977" s="13"/>
      <c r="G977" s="13"/>
      <c r="H977" s="13"/>
      <c r="I977" s="13"/>
      <c r="J977" s="13"/>
      <c r="K977" s="13"/>
      <c r="L977" s="13"/>
      <c r="M977" s="13"/>
      <c r="N977" s="13"/>
      <c r="O977" s="13"/>
      <c r="P977" s="181"/>
      <c r="Q977" s="181"/>
      <c r="R977" s="181"/>
      <c r="S977" s="188"/>
      <c r="T977" s="189"/>
      <c r="U977" s="190"/>
      <c r="V977" s="191"/>
      <c r="W977" s="192"/>
      <c r="X977" s="192"/>
      <c r="Y977" s="192"/>
      <c r="Z977" s="192"/>
      <c r="AA977" s="187"/>
      <c r="AB977" s="187"/>
    </row>
    <row r="978" spans="1:28" ht="22.5" customHeight="1">
      <c r="A978" s="13"/>
      <c r="B978" s="13"/>
      <c r="C978" s="13"/>
      <c r="D978" s="13"/>
      <c r="E978" s="13"/>
      <c r="F978" s="13"/>
      <c r="G978" s="13"/>
      <c r="H978" s="13"/>
      <c r="I978" s="13"/>
      <c r="J978" s="13"/>
      <c r="K978" s="13"/>
      <c r="L978" s="13"/>
      <c r="M978" s="13"/>
      <c r="N978" s="13"/>
      <c r="O978" s="13"/>
      <c r="P978" s="181"/>
      <c r="Q978" s="181"/>
      <c r="R978" s="181"/>
      <c r="S978" s="188"/>
      <c r="T978" s="189"/>
      <c r="U978" s="190"/>
      <c r="V978" s="191"/>
      <c r="W978" s="192"/>
      <c r="X978" s="192"/>
      <c r="Y978" s="192"/>
      <c r="Z978" s="192"/>
      <c r="AA978" s="187"/>
      <c r="AB978" s="187"/>
    </row>
    <row r="979" spans="1:28" ht="22.5" customHeight="1">
      <c r="A979" s="13"/>
      <c r="B979" s="13"/>
      <c r="C979" s="13"/>
      <c r="D979" s="13"/>
      <c r="E979" s="13"/>
      <c r="F979" s="13"/>
      <c r="G979" s="13"/>
      <c r="H979" s="13"/>
      <c r="I979" s="13"/>
      <c r="J979" s="13"/>
      <c r="K979" s="13"/>
      <c r="L979" s="13"/>
      <c r="M979" s="13"/>
      <c r="N979" s="13"/>
      <c r="O979" s="13"/>
      <c r="P979" s="181"/>
      <c r="Q979" s="181"/>
      <c r="R979" s="181"/>
      <c r="S979" s="188"/>
      <c r="T979" s="189"/>
      <c r="U979" s="190"/>
      <c r="V979" s="191"/>
      <c r="W979" s="192"/>
      <c r="X979" s="192"/>
      <c r="Y979" s="192"/>
      <c r="Z979" s="192"/>
      <c r="AA979" s="187"/>
      <c r="AB979" s="187"/>
    </row>
    <row r="980" spans="1:28" ht="22.5" customHeight="1">
      <c r="A980" s="13"/>
      <c r="B980" s="13"/>
      <c r="C980" s="13"/>
      <c r="D980" s="13"/>
      <c r="E980" s="13"/>
      <c r="F980" s="13"/>
      <c r="G980" s="13"/>
      <c r="H980" s="13"/>
      <c r="I980" s="13"/>
      <c r="J980" s="13"/>
      <c r="K980" s="13"/>
      <c r="L980" s="13"/>
      <c r="M980" s="13"/>
      <c r="N980" s="13"/>
      <c r="O980" s="13"/>
      <c r="P980" s="181"/>
      <c r="Q980" s="181"/>
      <c r="R980" s="181"/>
      <c r="S980" s="188"/>
      <c r="T980" s="189"/>
      <c r="U980" s="190"/>
      <c r="V980" s="191"/>
      <c r="W980" s="192"/>
      <c r="X980" s="192"/>
      <c r="Y980" s="192"/>
      <c r="Z980" s="192"/>
      <c r="AA980" s="187"/>
      <c r="AB980" s="187"/>
    </row>
    <row r="981" spans="1:28" ht="22.5" customHeight="1">
      <c r="A981" s="13"/>
      <c r="B981" s="13"/>
      <c r="C981" s="13"/>
      <c r="D981" s="13"/>
      <c r="E981" s="13"/>
      <c r="F981" s="13"/>
      <c r="G981" s="13"/>
      <c r="H981" s="13"/>
      <c r="I981" s="13"/>
      <c r="J981" s="13"/>
      <c r="K981" s="13"/>
      <c r="L981" s="13"/>
      <c r="M981" s="13"/>
      <c r="N981" s="13"/>
      <c r="O981" s="13"/>
      <c r="P981" s="181"/>
      <c r="Q981" s="181"/>
      <c r="R981" s="181"/>
      <c r="S981" s="188"/>
      <c r="T981" s="189"/>
      <c r="U981" s="190"/>
      <c r="V981" s="191"/>
      <c r="W981" s="192"/>
      <c r="X981" s="192"/>
      <c r="Y981" s="192"/>
      <c r="Z981" s="192"/>
      <c r="AA981" s="187"/>
      <c r="AB981" s="187"/>
    </row>
    <row r="982" spans="1:28" ht="22.5" customHeight="1">
      <c r="A982" s="13"/>
      <c r="B982" s="13"/>
      <c r="C982" s="13"/>
      <c r="D982" s="13"/>
      <c r="E982" s="13"/>
      <c r="F982" s="13"/>
      <c r="G982" s="13"/>
      <c r="H982" s="13"/>
      <c r="I982" s="13"/>
      <c r="J982" s="13"/>
      <c r="K982" s="13"/>
      <c r="L982" s="13"/>
      <c r="M982" s="13"/>
      <c r="N982" s="13"/>
      <c r="O982" s="13"/>
      <c r="P982" s="181"/>
      <c r="Q982" s="181"/>
      <c r="R982" s="181"/>
      <c r="S982" s="188"/>
      <c r="T982" s="189"/>
      <c r="U982" s="190"/>
      <c r="V982" s="191"/>
      <c r="W982" s="192"/>
      <c r="X982" s="192"/>
      <c r="Y982" s="192"/>
      <c r="Z982" s="192"/>
      <c r="AA982" s="187"/>
      <c r="AB982" s="187"/>
    </row>
    <row r="983" spans="1:28" ht="22.5" customHeight="1">
      <c r="A983" s="13"/>
      <c r="B983" s="13"/>
      <c r="C983" s="13"/>
      <c r="D983" s="13"/>
      <c r="E983" s="13"/>
      <c r="F983" s="13"/>
      <c r="G983" s="13"/>
      <c r="H983" s="13"/>
      <c r="I983" s="13"/>
      <c r="J983" s="13"/>
      <c r="K983" s="13"/>
      <c r="L983" s="13"/>
      <c r="M983" s="13"/>
      <c r="N983" s="13"/>
      <c r="O983" s="13"/>
      <c r="P983" s="181"/>
      <c r="Q983" s="181"/>
      <c r="R983" s="181"/>
      <c r="S983" s="188"/>
      <c r="T983" s="189"/>
      <c r="U983" s="190"/>
      <c r="V983" s="191"/>
      <c r="W983" s="192"/>
      <c r="X983" s="192"/>
      <c r="Y983" s="192"/>
      <c r="Z983" s="192"/>
      <c r="AA983" s="187"/>
      <c r="AB983" s="187"/>
    </row>
    <row r="984" spans="1:28" ht="22.5" customHeight="1">
      <c r="A984" s="13"/>
      <c r="B984" s="13"/>
      <c r="C984" s="13"/>
      <c r="D984" s="13"/>
      <c r="E984" s="13"/>
      <c r="F984" s="13"/>
      <c r="G984" s="13"/>
      <c r="H984" s="13"/>
      <c r="I984" s="13"/>
      <c r="J984" s="13"/>
      <c r="K984" s="13"/>
      <c r="L984" s="13"/>
      <c r="M984" s="13"/>
      <c r="N984" s="13"/>
      <c r="O984" s="13"/>
      <c r="P984" s="181"/>
      <c r="Q984" s="181"/>
      <c r="R984" s="181"/>
      <c r="S984" s="188"/>
      <c r="T984" s="189"/>
      <c r="U984" s="190"/>
      <c r="V984" s="191"/>
      <c r="W984" s="192"/>
      <c r="X984" s="192"/>
      <c r="Y984" s="192"/>
      <c r="Z984" s="192"/>
      <c r="AA984" s="187"/>
      <c r="AB984" s="187"/>
    </row>
    <row r="985" spans="1:28" ht="22.5" customHeight="1">
      <c r="A985" s="13"/>
      <c r="B985" s="13"/>
      <c r="C985" s="13"/>
      <c r="D985" s="13"/>
      <c r="E985" s="13"/>
      <c r="F985" s="13"/>
      <c r="G985" s="13"/>
      <c r="H985" s="13"/>
      <c r="I985" s="13"/>
      <c r="J985" s="13"/>
      <c r="K985" s="13"/>
      <c r="L985" s="13"/>
      <c r="M985" s="13"/>
      <c r="N985" s="13"/>
      <c r="O985" s="13"/>
      <c r="P985" s="181"/>
      <c r="Q985" s="181"/>
      <c r="R985" s="181"/>
      <c r="S985" s="188"/>
      <c r="T985" s="189"/>
      <c r="U985" s="190"/>
      <c r="V985" s="191"/>
      <c r="W985" s="192"/>
      <c r="X985" s="192"/>
      <c r="Y985" s="192"/>
      <c r="Z985" s="192"/>
      <c r="AA985" s="187"/>
      <c r="AB985" s="187"/>
    </row>
    <row r="986" spans="1:28" ht="22.5" customHeight="1">
      <c r="A986" s="13"/>
      <c r="B986" s="13"/>
      <c r="C986" s="13"/>
      <c r="D986" s="13"/>
      <c r="E986" s="13"/>
      <c r="F986" s="13"/>
      <c r="G986" s="13"/>
      <c r="H986" s="13"/>
      <c r="I986" s="13"/>
      <c r="J986" s="13"/>
      <c r="K986" s="13"/>
      <c r="L986" s="13"/>
      <c r="M986" s="13"/>
      <c r="N986" s="13"/>
      <c r="O986" s="13"/>
      <c r="P986" s="181"/>
      <c r="Q986" s="181"/>
      <c r="R986" s="181"/>
      <c r="S986" s="188"/>
      <c r="T986" s="189"/>
      <c r="U986" s="190"/>
      <c r="V986" s="191"/>
      <c r="W986" s="192"/>
      <c r="X986" s="192"/>
      <c r="Y986" s="192"/>
      <c r="Z986" s="192"/>
      <c r="AA986" s="187"/>
      <c r="AB986" s="187"/>
    </row>
    <row r="987" spans="1:28" ht="22.5" customHeight="1">
      <c r="A987" s="13"/>
      <c r="B987" s="13"/>
      <c r="C987" s="13"/>
      <c r="D987" s="13"/>
      <c r="E987" s="13"/>
      <c r="F987" s="13"/>
      <c r="G987" s="13"/>
      <c r="H987" s="13"/>
      <c r="I987" s="13"/>
      <c r="J987" s="13"/>
      <c r="K987" s="13"/>
      <c r="L987" s="13"/>
      <c r="M987" s="13"/>
      <c r="N987" s="13"/>
      <c r="O987" s="13"/>
      <c r="P987" s="181"/>
      <c r="Q987" s="181"/>
      <c r="R987" s="181"/>
      <c r="S987" s="188"/>
      <c r="T987" s="189"/>
      <c r="U987" s="190"/>
      <c r="V987" s="191"/>
      <c r="W987" s="192"/>
      <c r="X987" s="192"/>
      <c r="Y987" s="192"/>
      <c r="Z987" s="192"/>
      <c r="AA987" s="187"/>
      <c r="AB987" s="187"/>
    </row>
    <row r="988" spans="1:28" ht="22.5" customHeight="1">
      <c r="A988" s="13"/>
      <c r="B988" s="13"/>
      <c r="C988" s="13"/>
      <c r="D988" s="13"/>
      <c r="E988" s="13"/>
      <c r="F988" s="13"/>
      <c r="G988" s="13"/>
      <c r="H988" s="13"/>
      <c r="I988" s="13"/>
      <c r="J988" s="13"/>
      <c r="K988" s="13"/>
      <c r="L988" s="13"/>
      <c r="M988" s="13"/>
      <c r="N988" s="13"/>
      <c r="O988" s="13"/>
      <c r="P988" s="181"/>
      <c r="Q988" s="181"/>
      <c r="R988" s="181"/>
      <c r="S988" s="188"/>
      <c r="T988" s="189"/>
      <c r="U988" s="190"/>
      <c r="V988" s="191"/>
      <c r="W988" s="192"/>
      <c r="X988" s="192"/>
      <c r="Y988" s="192"/>
      <c r="Z988" s="192"/>
      <c r="AA988" s="187"/>
      <c r="AB988" s="187"/>
    </row>
    <row r="989" spans="1:28" ht="22.5" customHeight="1">
      <c r="A989" s="13"/>
      <c r="B989" s="13"/>
      <c r="C989" s="13"/>
      <c r="D989" s="13"/>
      <c r="E989" s="13"/>
      <c r="F989" s="13"/>
      <c r="G989" s="13"/>
      <c r="H989" s="13"/>
      <c r="I989" s="13"/>
      <c r="J989" s="13"/>
      <c r="K989" s="13"/>
      <c r="L989" s="13"/>
      <c r="M989" s="13"/>
      <c r="N989" s="13"/>
      <c r="O989" s="13"/>
      <c r="P989" s="181"/>
      <c r="Q989" s="181"/>
      <c r="R989" s="181"/>
      <c r="S989" s="188"/>
      <c r="T989" s="189"/>
      <c r="U989" s="190"/>
      <c r="V989" s="191"/>
      <c r="W989" s="192"/>
      <c r="X989" s="192"/>
      <c r="Y989" s="192"/>
      <c r="Z989" s="192"/>
      <c r="AA989" s="187"/>
      <c r="AB989" s="187"/>
    </row>
    <row r="990" spans="1:28" ht="22.5" customHeight="1">
      <c r="A990" s="13"/>
      <c r="B990" s="13"/>
      <c r="C990" s="13"/>
      <c r="D990" s="13"/>
      <c r="E990" s="13"/>
      <c r="F990" s="13"/>
      <c r="G990" s="13"/>
      <c r="H990" s="13"/>
      <c r="I990" s="13"/>
      <c r="J990" s="13"/>
      <c r="K990" s="13"/>
      <c r="L990" s="13"/>
      <c r="M990" s="13"/>
      <c r="N990" s="13"/>
      <c r="O990" s="13"/>
      <c r="P990" s="181"/>
      <c r="Q990" s="181"/>
      <c r="R990" s="181"/>
      <c r="S990" s="188"/>
      <c r="T990" s="189"/>
      <c r="U990" s="190"/>
      <c r="V990" s="191"/>
      <c r="W990" s="192"/>
      <c r="X990" s="192"/>
      <c r="Y990" s="192"/>
      <c r="Z990" s="192"/>
      <c r="AA990" s="187"/>
      <c r="AB990" s="187"/>
    </row>
    <row r="991" spans="1:28" ht="22.5" customHeight="1">
      <c r="A991" s="13"/>
      <c r="B991" s="13"/>
      <c r="C991" s="13"/>
      <c r="D991" s="13"/>
      <c r="E991" s="13"/>
      <c r="F991" s="13"/>
      <c r="G991" s="13"/>
      <c r="H991" s="13"/>
      <c r="I991" s="13"/>
      <c r="J991" s="13"/>
      <c r="K991" s="13"/>
      <c r="L991" s="13"/>
      <c r="M991" s="13"/>
      <c r="N991" s="13"/>
      <c r="O991" s="13"/>
      <c r="P991" s="181"/>
      <c r="Q991" s="181"/>
      <c r="R991" s="181"/>
      <c r="S991" s="188"/>
      <c r="T991" s="189"/>
      <c r="U991" s="190"/>
      <c r="V991" s="191"/>
      <c r="W991" s="192"/>
      <c r="X991" s="192"/>
      <c r="Y991" s="192"/>
      <c r="Z991" s="192"/>
      <c r="AA991" s="187"/>
      <c r="AB991" s="187"/>
    </row>
    <row r="992" spans="1:28" ht="22.5" customHeight="1">
      <c r="A992" s="13"/>
      <c r="B992" s="13"/>
      <c r="C992" s="13"/>
      <c r="D992" s="13"/>
      <c r="E992" s="13"/>
      <c r="F992" s="13"/>
      <c r="G992" s="13"/>
      <c r="H992" s="13"/>
      <c r="I992" s="13"/>
      <c r="J992" s="13"/>
      <c r="K992" s="13"/>
      <c r="L992" s="13"/>
      <c r="M992" s="13"/>
      <c r="N992" s="13"/>
      <c r="O992" s="13"/>
      <c r="P992" s="181"/>
      <c r="Q992" s="181"/>
      <c r="R992" s="181"/>
      <c r="S992" s="188"/>
      <c r="T992" s="189"/>
      <c r="U992" s="190"/>
      <c r="V992" s="191"/>
      <c r="W992" s="192"/>
      <c r="X992" s="192"/>
      <c r="Y992" s="192"/>
      <c r="Z992" s="192"/>
      <c r="AA992" s="187"/>
      <c r="AB992" s="187"/>
    </row>
    <row r="993" spans="1:28" ht="22.5" customHeight="1">
      <c r="A993" s="13"/>
      <c r="B993" s="13"/>
      <c r="C993" s="13"/>
      <c r="D993" s="13"/>
      <c r="E993" s="13"/>
      <c r="F993" s="13"/>
      <c r="G993" s="13"/>
      <c r="H993" s="13"/>
      <c r="I993" s="13"/>
      <c r="J993" s="13"/>
      <c r="K993" s="13"/>
      <c r="L993" s="13"/>
      <c r="M993" s="13"/>
      <c r="N993" s="13"/>
      <c r="O993" s="13"/>
      <c r="P993" s="181"/>
      <c r="Q993" s="181"/>
      <c r="R993" s="181"/>
      <c r="S993" s="188"/>
      <c r="T993" s="189"/>
      <c r="U993" s="190"/>
      <c r="V993" s="191"/>
      <c r="W993" s="192"/>
      <c r="X993" s="192"/>
      <c r="Y993" s="192"/>
      <c r="Z993" s="192"/>
      <c r="AA993" s="187"/>
      <c r="AB993" s="187"/>
    </row>
    <row r="994" spans="1:28" ht="22.5" customHeight="1">
      <c r="A994" s="13"/>
      <c r="B994" s="13"/>
      <c r="C994" s="13"/>
      <c r="D994" s="13"/>
      <c r="E994" s="13"/>
      <c r="F994" s="13"/>
      <c r="G994" s="13"/>
      <c r="H994" s="13"/>
      <c r="I994" s="13"/>
      <c r="J994" s="13"/>
      <c r="K994" s="13"/>
      <c r="L994" s="13"/>
      <c r="M994" s="13"/>
      <c r="N994" s="13"/>
      <c r="O994" s="13"/>
      <c r="P994" s="181"/>
      <c r="Q994" s="181"/>
      <c r="R994" s="181"/>
      <c r="S994" s="188"/>
      <c r="T994" s="189"/>
      <c r="U994" s="190"/>
      <c r="V994" s="191"/>
      <c r="W994" s="192"/>
      <c r="X994" s="192"/>
      <c r="Y994" s="192"/>
      <c r="Z994" s="192"/>
      <c r="AA994" s="187"/>
      <c r="AB994" s="187"/>
    </row>
    <row r="995" spans="1:28" ht="22.5" customHeight="1">
      <c r="A995" s="13"/>
      <c r="B995" s="13"/>
      <c r="C995" s="13"/>
      <c r="D995" s="13"/>
      <c r="E995" s="13"/>
      <c r="F995" s="13"/>
      <c r="G995" s="13"/>
      <c r="H995" s="13"/>
      <c r="I995" s="13"/>
      <c r="J995" s="13"/>
      <c r="K995" s="13"/>
      <c r="L995" s="13"/>
      <c r="M995" s="13"/>
      <c r="N995" s="13"/>
      <c r="O995" s="13"/>
      <c r="P995" s="181"/>
      <c r="Q995" s="181"/>
      <c r="R995" s="181"/>
      <c r="S995" s="188"/>
      <c r="T995" s="189"/>
      <c r="U995" s="190"/>
      <c r="V995" s="191"/>
      <c r="W995" s="192"/>
      <c r="X995" s="192"/>
      <c r="Y995" s="192"/>
      <c r="Z995" s="192"/>
      <c r="AA995" s="187"/>
      <c r="AB995" s="187"/>
    </row>
    <row r="996" spans="1:28" ht="22.5" customHeight="1">
      <c r="A996" s="13"/>
      <c r="B996" s="13"/>
      <c r="C996" s="13"/>
      <c r="D996" s="13"/>
      <c r="E996" s="13"/>
      <c r="F996" s="13"/>
      <c r="G996" s="13"/>
      <c r="H996" s="13"/>
      <c r="I996" s="13"/>
      <c r="J996" s="13"/>
      <c r="K996" s="13"/>
      <c r="L996" s="13"/>
      <c r="M996" s="13"/>
      <c r="N996" s="13"/>
      <c r="O996" s="13"/>
      <c r="P996" s="181"/>
      <c r="Q996" s="181"/>
      <c r="R996" s="181"/>
      <c r="S996" s="188"/>
      <c r="T996" s="189"/>
      <c r="U996" s="190"/>
      <c r="V996" s="191"/>
      <c r="W996" s="192"/>
      <c r="X996" s="192"/>
      <c r="Y996" s="192"/>
      <c r="Z996" s="192"/>
      <c r="AA996" s="187"/>
      <c r="AB996" s="187"/>
    </row>
    <row r="997" spans="1:28" ht="22.5" customHeight="1">
      <c r="A997" s="13"/>
      <c r="B997" s="13"/>
      <c r="C997" s="13"/>
      <c r="D997" s="13"/>
      <c r="E997" s="13"/>
      <c r="F997" s="13"/>
      <c r="G997" s="13"/>
      <c r="H997" s="13"/>
      <c r="I997" s="13"/>
      <c r="J997" s="13"/>
      <c r="K997" s="13"/>
      <c r="L997" s="13"/>
      <c r="M997" s="13"/>
      <c r="N997" s="13"/>
      <c r="O997" s="13"/>
      <c r="P997" s="181"/>
      <c r="Q997" s="181"/>
      <c r="R997" s="181"/>
      <c r="S997" s="188"/>
      <c r="T997" s="189"/>
      <c r="U997" s="190"/>
      <c r="V997" s="191"/>
      <c r="W997" s="192"/>
      <c r="X997" s="192"/>
      <c r="Y997" s="192"/>
      <c r="Z997" s="192"/>
      <c r="AA997" s="187"/>
      <c r="AB997" s="187"/>
    </row>
    <row r="998" spans="1:28" ht="22.5" customHeight="1">
      <c r="A998" s="13"/>
      <c r="B998" s="13"/>
      <c r="C998" s="13"/>
      <c r="D998" s="13"/>
      <c r="E998" s="13"/>
      <c r="F998" s="13"/>
      <c r="G998" s="13"/>
      <c r="H998" s="13"/>
      <c r="I998" s="13"/>
      <c r="J998" s="13"/>
      <c r="K998" s="13"/>
      <c r="L998" s="13"/>
      <c r="M998" s="13"/>
      <c r="N998" s="13"/>
      <c r="O998" s="13"/>
      <c r="P998" s="181"/>
      <c r="Q998" s="181"/>
      <c r="R998" s="181"/>
      <c r="S998" s="188"/>
      <c r="T998" s="189"/>
      <c r="U998" s="190"/>
      <c r="V998" s="191"/>
      <c r="W998" s="192"/>
      <c r="X998" s="192"/>
      <c r="Y998" s="192"/>
      <c r="Z998" s="192"/>
      <c r="AA998" s="187"/>
      <c r="AB998" s="187"/>
    </row>
    <row r="999" spans="1:28" ht="22.5" customHeight="1">
      <c r="A999" s="13"/>
      <c r="B999" s="13"/>
      <c r="C999" s="13"/>
      <c r="D999" s="13"/>
      <c r="E999" s="13"/>
      <c r="F999" s="13"/>
      <c r="G999" s="13"/>
      <c r="H999" s="13"/>
      <c r="I999" s="13"/>
      <c r="J999" s="13"/>
      <c r="K999" s="13"/>
      <c r="L999" s="13"/>
      <c r="M999" s="13"/>
      <c r="N999" s="13"/>
      <c r="O999" s="13"/>
      <c r="P999" s="181"/>
      <c r="Q999" s="181"/>
      <c r="R999" s="181"/>
      <c r="S999" s="188"/>
      <c r="T999" s="189"/>
      <c r="U999" s="190"/>
      <c r="V999" s="191"/>
      <c r="W999" s="192"/>
      <c r="X999" s="192"/>
      <c r="Y999" s="192"/>
      <c r="Z999" s="192"/>
      <c r="AA999" s="187"/>
      <c r="AB999" s="187"/>
    </row>
    <row r="1000" spans="1:28" ht="22.5" customHeight="1">
      <c r="A1000" s="13"/>
      <c r="B1000" s="13"/>
      <c r="C1000" s="13"/>
      <c r="D1000" s="13"/>
      <c r="E1000" s="13"/>
      <c r="F1000" s="13"/>
      <c r="G1000" s="13"/>
      <c r="H1000" s="13"/>
      <c r="I1000" s="13"/>
      <c r="J1000" s="13"/>
      <c r="K1000" s="13"/>
      <c r="L1000" s="13"/>
      <c r="M1000" s="13"/>
      <c r="N1000" s="13"/>
      <c r="O1000" s="13"/>
      <c r="P1000" s="181"/>
      <c r="Q1000" s="181"/>
      <c r="R1000" s="181"/>
      <c r="S1000" s="188"/>
      <c r="T1000" s="189"/>
      <c r="U1000" s="190"/>
      <c r="V1000" s="191"/>
      <c r="W1000" s="192"/>
      <c r="X1000" s="192"/>
      <c r="Y1000" s="192"/>
      <c r="Z1000" s="192"/>
      <c r="AA1000" s="187"/>
      <c r="AB1000" s="187"/>
    </row>
    <row r="1001" spans="1:28" ht="22.5" customHeight="1">
      <c r="A1001" s="13"/>
      <c r="B1001" s="13"/>
      <c r="C1001" s="13"/>
      <c r="D1001" s="13"/>
      <c r="E1001" s="13"/>
      <c r="F1001" s="13"/>
      <c r="G1001" s="13"/>
      <c r="H1001" s="13"/>
      <c r="I1001" s="13"/>
      <c r="J1001" s="13"/>
      <c r="K1001" s="13"/>
      <c r="L1001" s="13"/>
      <c r="M1001" s="13"/>
      <c r="N1001" s="13"/>
      <c r="O1001" s="13"/>
      <c r="P1001" s="181"/>
      <c r="Q1001" s="181"/>
      <c r="R1001" s="181"/>
      <c r="S1001" s="188"/>
      <c r="T1001" s="189"/>
      <c r="U1001" s="190"/>
      <c r="V1001" s="191"/>
      <c r="W1001" s="192"/>
      <c r="X1001" s="192"/>
      <c r="Y1001" s="192"/>
      <c r="Z1001" s="192"/>
      <c r="AA1001" s="187"/>
      <c r="AB1001" s="187"/>
    </row>
    <row r="1002" spans="1:28" ht="22.5" customHeight="1">
      <c r="A1002" s="13"/>
      <c r="B1002" s="13"/>
      <c r="C1002" s="13"/>
      <c r="D1002" s="13"/>
      <c r="E1002" s="13"/>
      <c r="F1002" s="13"/>
      <c r="G1002" s="13"/>
      <c r="H1002" s="13"/>
      <c r="I1002" s="13"/>
      <c r="J1002" s="13"/>
      <c r="K1002" s="13"/>
      <c r="L1002" s="13"/>
      <c r="M1002" s="13"/>
      <c r="N1002" s="13"/>
      <c r="O1002" s="13"/>
      <c r="P1002" s="181"/>
      <c r="Q1002" s="181"/>
      <c r="R1002" s="181"/>
      <c r="S1002" s="188"/>
      <c r="T1002" s="189"/>
      <c r="U1002" s="190"/>
      <c r="V1002" s="191"/>
      <c r="W1002" s="192"/>
      <c r="X1002" s="192"/>
      <c r="Y1002" s="192"/>
      <c r="Z1002" s="192"/>
      <c r="AA1002" s="187"/>
      <c r="AB1002" s="187"/>
    </row>
    <row r="1003" spans="1:28" ht="22.5" customHeight="1">
      <c r="A1003" s="13"/>
      <c r="B1003" s="13"/>
      <c r="C1003" s="13"/>
      <c r="D1003" s="13"/>
      <c r="E1003" s="13"/>
      <c r="F1003" s="13"/>
      <c r="G1003" s="13"/>
      <c r="H1003" s="13"/>
      <c r="I1003" s="13"/>
      <c r="J1003" s="13"/>
      <c r="K1003" s="13"/>
      <c r="L1003" s="13"/>
      <c r="M1003" s="13"/>
      <c r="N1003" s="13"/>
      <c r="O1003" s="13"/>
      <c r="P1003" s="181"/>
      <c r="Q1003" s="181"/>
      <c r="R1003" s="181"/>
      <c r="S1003" s="188"/>
      <c r="T1003" s="189"/>
      <c r="U1003" s="190"/>
      <c r="V1003" s="191"/>
      <c r="W1003" s="192"/>
      <c r="X1003" s="192"/>
      <c r="Y1003" s="192"/>
      <c r="Z1003" s="192"/>
      <c r="AA1003" s="187"/>
      <c r="AB1003" s="187"/>
    </row>
    <row r="1004" spans="1:28" ht="22.5" customHeight="1">
      <c r="A1004" s="13"/>
      <c r="B1004" s="13"/>
      <c r="C1004" s="13"/>
      <c r="D1004" s="13"/>
      <c r="E1004" s="13"/>
      <c r="F1004" s="13"/>
      <c r="G1004" s="13"/>
      <c r="H1004" s="13"/>
      <c r="I1004" s="13"/>
      <c r="J1004" s="13"/>
      <c r="K1004" s="13"/>
      <c r="L1004" s="13"/>
      <c r="M1004" s="13"/>
      <c r="N1004" s="13"/>
      <c r="O1004" s="13"/>
      <c r="P1004" s="181"/>
      <c r="Q1004" s="181"/>
      <c r="R1004" s="181"/>
      <c r="S1004" s="188"/>
      <c r="T1004" s="189"/>
      <c r="U1004" s="190"/>
      <c r="V1004" s="191"/>
      <c r="W1004" s="192"/>
      <c r="X1004" s="192"/>
      <c r="Y1004" s="192"/>
      <c r="Z1004" s="192"/>
      <c r="AA1004" s="187"/>
      <c r="AB1004" s="187"/>
    </row>
  </sheetData>
  <sheetProtection algorithmName="SHA-512" hashValue="dOBvmMLuP28m/Ydh84/8JlVmj72bMhjAYI8UK7bQRy7xWKEpvk6nw39ipsau6xydmwLj8IQNIp/llk63m8vcoQ==" saltValue="+PxYR2irGqMIsTvdeWIQ4A==" spinCount="100000" sheet="1" formatRows="0"/>
  <mergeCells count="218">
    <mergeCell ref="B71:C71"/>
    <mergeCell ref="D71:F71"/>
    <mergeCell ref="B72:C72"/>
    <mergeCell ref="D72:F72"/>
    <mergeCell ref="B69:C69"/>
    <mergeCell ref="D69:F69"/>
    <mergeCell ref="D55:F55"/>
    <mergeCell ref="B58:N58"/>
    <mergeCell ref="H68:J68"/>
    <mergeCell ref="K68:L68"/>
    <mergeCell ref="B59:K59"/>
    <mergeCell ref="B60:K60"/>
    <mergeCell ref="B61:C61"/>
    <mergeCell ref="D61:F61"/>
    <mergeCell ref="H61:N61"/>
    <mergeCell ref="H62:N62"/>
    <mergeCell ref="L59:N59"/>
    <mergeCell ref="D66:F66"/>
    <mergeCell ref="G66:N66"/>
    <mergeCell ref="C3:N3"/>
    <mergeCell ref="C4:N4"/>
    <mergeCell ref="F5:J5"/>
    <mergeCell ref="K5:N5"/>
    <mergeCell ref="B44:C44"/>
    <mergeCell ref="B45:C45"/>
    <mergeCell ref="B49:C50"/>
    <mergeCell ref="B52:C53"/>
    <mergeCell ref="N52:N53"/>
    <mergeCell ref="N49:N50"/>
    <mergeCell ref="B42:C42"/>
    <mergeCell ref="D42:F42"/>
    <mergeCell ref="G42:L42"/>
    <mergeCell ref="B27:C27"/>
    <mergeCell ref="D27:N27"/>
    <mergeCell ref="B39:C39"/>
    <mergeCell ref="D39:K39"/>
    <mergeCell ref="P5:Q5"/>
    <mergeCell ref="D8:N8"/>
    <mergeCell ref="D9:N9"/>
    <mergeCell ref="D10:N10"/>
    <mergeCell ref="C11:N11"/>
    <mergeCell ref="T22:T23"/>
    <mergeCell ref="S24:S30"/>
    <mergeCell ref="T24:T30"/>
    <mergeCell ref="B30:C30"/>
    <mergeCell ref="D30:N30"/>
    <mergeCell ref="B23:C23"/>
    <mergeCell ref="D23:N23"/>
    <mergeCell ref="B24:C24"/>
    <mergeCell ref="E24:I24"/>
    <mergeCell ref="K24:N24"/>
    <mergeCell ref="E25:I25"/>
    <mergeCell ref="K25:N25"/>
    <mergeCell ref="B25:C25"/>
    <mergeCell ref="B28:C28"/>
    <mergeCell ref="B29:C29"/>
    <mergeCell ref="B22:C22"/>
    <mergeCell ref="C12:N12"/>
    <mergeCell ref="F13:J13"/>
    <mergeCell ref="K13:N13"/>
    <mergeCell ref="C16:N18"/>
    <mergeCell ref="D46:F46"/>
    <mergeCell ref="P13:Q13"/>
    <mergeCell ref="S22:S23"/>
    <mergeCell ref="F19:J19"/>
    <mergeCell ref="K19:N19"/>
    <mergeCell ref="P19:Q19"/>
    <mergeCell ref="D22:N22"/>
    <mergeCell ref="D28:N28"/>
    <mergeCell ref="D29:N29"/>
    <mergeCell ref="Q47:Q48"/>
    <mergeCell ref="T34:T37"/>
    <mergeCell ref="P36:P37"/>
    <mergeCell ref="B34:C34"/>
    <mergeCell ref="H34:K34"/>
    <mergeCell ref="L34:N34"/>
    <mergeCell ref="D34:G34"/>
    <mergeCell ref="D35:G35"/>
    <mergeCell ref="H35:K35"/>
    <mergeCell ref="L35:N35"/>
    <mergeCell ref="B36:C37"/>
    <mergeCell ref="D36:G37"/>
    <mergeCell ref="H36:K37"/>
    <mergeCell ref="L36:N37"/>
    <mergeCell ref="L41:M41"/>
    <mergeCell ref="B46:C46"/>
    <mergeCell ref="B47:C47"/>
    <mergeCell ref="D43:F43"/>
    <mergeCell ref="D47:J47"/>
    <mergeCell ref="D44:F44"/>
    <mergeCell ref="D45:F45"/>
    <mergeCell ref="S34:S37"/>
    <mergeCell ref="B78:C78"/>
    <mergeCell ref="G75:G89"/>
    <mergeCell ref="D78:E78"/>
    <mergeCell ref="B88:C88"/>
    <mergeCell ref="D88:E88"/>
    <mergeCell ref="B81:C81"/>
    <mergeCell ref="D81:E81"/>
    <mergeCell ref="B82:C82"/>
    <mergeCell ref="D82:E82"/>
    <mergeCell ref="B85:C85"/>
    <mergeCell ref="D85:E85"/>
    <mergeCell ref="D68:F68"/>
    <mergeCell ref="B62:C62"/>
    <mergeCell ref="D62:F62"/>
    <mergeCell ref="D52:M53"/>
    <mergeCell ref="G68:G70"/>
    <mergeCell ref="B70:C70"/>
    <mergeCell ref="D70:F70"/>
    <mergeCell ref="B68:C68"/>
    <mergeCell ref="B66:C66"/>
    <mergeCell ref="V78:V80"/>
    <mergeCell ref="S123:S125"/>
    <mergeCell ref="T123:T125"/>
    <mergeCell ref="U123:U125"/>
    <mergeCell ref="T78:T80"/>
    <mergeCell ref="U78:U80"/>
    <mergeCell ref="K86:N86"/>
    <mergeCell ref="K87:N87"/>
    <mergeCell ref="K85:N85"/>
    <mergeCell ref="K89:N89"/>
    <mergeCell ref="K81:N81"/>
    <mergeCell ref="K88:N88"/>
    <mergeCell ref="K84:N84"/>
    <mergeCell ref="B95:C95"/>
    <mergeCell ref="D86:E86"/>
    <mergeCell ref="B87:C87"/>
    <mergeCell ref="D87:E87"/>
    <mergeCell ref="B90:C90"/>
    <mergeCell ref="V123:V125"/>
    <mergeCell ref="S81:S83"/>
    <mergeCell ref="T81:T83"/>
    <mergeCell ref="U81:U83"/>
    <mergeCell ref="V81:V83"/>
    <mergeCell ref="B86:C86"/>
    <mergeCell ref="C117:E117"/>
    <mergeCell ref="C118:E118"/>
    <mergeCell ref="F117:H117"/>
    <mergeCell ref="F118:H118"/>
    <mergeCell ref="I117:K117"/>
    <mergeCell ref="I118:K118"/>
    <mergeCell ref="T74:T77"/>
    <mergeCell ref="U74:U77"/>
    <mergeCell ref="S74:S77"/>
    <mergeCell ref="S78:S80"/>
    <mergeCell ref="H82:N82"/>
    <mergeCell ref="C112:E112"/>
    <mergeCell ref="F112:H112"/>
    <mergeCell ref="I112:K112"/>
    <mergeCell ref="I109:K109"/>
    <mergeCell ref="K79:N79"/>
    <mergeCell ref="K80:N80"/>
    <mergeCell ref="K77:N77"/>
    <mergeCell ref="K78:N78"/>
    <mergeCell ref="D79:E79"/>
    <mergeCell ref="B80:C80"/>
    <mergeCell ref="B79:C79"/>
    <mergeCell ref="B93:C93"/>
    <mergeCell ref="B94:C94"/>
    <mergeCell ref="F110:H110"/>
    <mergeCell ref="I110:K110"/>
    <mergeCell ref="C110:E110"/>
    <mergeCell ref="C111:E111"/>
    <mergeCell ref="F111:H111"/>
    <mergeCell ref="I111:K111"/>
    <mergeCell ref="B97:K99"/>
    <mergeCell ref="B91:C91"/>
    <mergeCell ref="B92:C92"/>
    <mergeCell ref="F109:H109"/>
    <mergeCell ref="D49:M50"/>
    <mergeCell ref="B128:F128"/>
    <mergeCell ref="G128:J128"/>
    <mergeCell ref="K128:P128"/>
    <mergeCell ref="C123:F123"/>
    <mergeCell ref="C124:F124"/>
    <mergeCell ref="G124:J124"/>
    <mergeCell ref="L124:M124"/>
    <mergeCell ref="C125:F125"/>
    <mergeCell ref="G125:J125"/>
    <mergeCell ref="L125:M125"/>
    <mergeCell ref="G123:J123"/>
    <mergeCell ref="L123:M123"/>
    <mergeCell ref="B127:F127"/>
    <mergeCell ref="G127:J127"/>
    <mergeCell ref="K127:P127"/>
    <mergeCell ref="C122:J122"/>
    <mergeCell ref="D80:E80"/>
    <mergeCell ref="B75:F76"/>
    <mergeCell ref="L111:M111"/>
    <mergeCell ref="L112:M112"/>
    <mergeCell ref="C109:E109"/>
    <mergeCell ref="L109:M109"/>
    <mergeCell ref="L110:M110"/>
    <mergeCell ref="P58:R58"/>
    <mergeCell ref="Q81:Q82"/>
    <mergeCell ref="P83:P85"/>
    <mergeCell ref="Q83:Q85"/>
    <mergeCell ref="Q73:R73"/>
    <mergeCell ref="P24:P25"/>
    <mergeCell ref="Q22:R22"/>
    <mergeCell ref="Q23:R23"/>
    <mergeCell ref="Q24:R25"/>
    <mergeCell ref="Q72:R72"/>
    <mergeCell ref="Q71:R71"/>
    <mergeCell ref="Q69:R69"/>
    <mergeCell ref="Q70:R70"/>
    <mergeCell ref="Q68:R68"/>
    <mergeCell ref="P78:P80"/>
    <mergeCell ref="Q78:R80"/>
    <mergeCell ref="P53:Q53"/>
    <mergeCell ref="Q55:Q57"/>
    <mergeCell ref="P65:P66"/>
    <mergeCell ref="Q65:R66"/>
    <mergeCell ref="Q59:R59"/>
    <mergeCell ref="H75:Q75"/>
    <mergeCell ref="P50:Q50"/>
    <mergeCell ref="Q52:R52"/>
  </mergeCells>
  <phoneticPr fontId="84"/>
  <conditionalFormatting sqref="B61">
    <cfRule type="expression" dxfId="211" priority="12">
      <formula>$T$61&lt;&gt;FALSE</formula>
    </cfRule>
  </conditionalFormatting>
  <conditionalFormatting sqref="B62">
    <cfRule type="expression" dxfId="210" priority="10">
      <formula>$T$62&lt;&gt;FALSE</formula>
    </cfRule>
  </conditionalFormatting>
  <conditionalFormatting sqref="B75 B90:B95 D90:D96">
    <cfRule type="expression" dxfId="209" priority="67">
      <formula>$T$74=TRUE</formula>
    </cfRule>
  </conditionalFormatting>
  <conditionalFormatting sqref="B121 L123:L125 N123:Q125">
    <cfRule type="expression" dxfId="208" priority="68">
      <formula>OR($T$123=TRUE,$T$123="NONE")</formula>
    </cfRule>
  </conditionalFormatting>
  <conditionalFormatting sqref="B124:B125">
    <cfRule type="expression" dxfId="207" priority="69">
      <formula>$T$74=TRUE</formula>
    </cfRule>
  </conditionalFormatting>
  <conditionalFormatting sqref="B127">
    <cfRule type="expression" dxfId="206" priority="70">
      <formula>AND($T$127&gt;0,$T$127&lt;&gt;"")</formula>
    </cfRule>
  </conditionalFormatting>
  <conditionalFormatting sqref="B121:N121">
    <cfRule type="expression" dxfId="205" priority="38">
      <formula>OR($D$78:$E$82&gt;0)</formula>
    </cfRule>
  </conditionalFormatting>
  <conditionalFormatting sqref="C118 F118 I118">
    <cfRule type="expression" dxfId="204" priority="71">
      <formula>OR(C118="",C118=" ")</formula>
    </cfRule>
  </conditionalFormatting>
  <conditionalFormatting sqref="D22">
    <cfRule type="expression" dxfId="203" priority="46">
      <formula>OR($D$22="",$D$22=" ")</formula>
    </cfRule>
    <cfRule type="expression" dxfId="202" priority="45">
      <formula>AND($D$22&lt;&gt;" ",$D$22&gt;0)</formula>
    </cfRule>
  </conditionalFormatting>
  <conditionalFormatting sqref="D23">
    <cfRule type="expression" dxfId="201" priority="48">
      <formula>OR($D$23="",$D$23=" ")</formula>
    </cfRule>
    <cfRule type="expression" dxfId="200" priority="47">
      <formula>AND($D$23&lt;&gt;" ",$D$23&gt;0)</formula>
    </cfRule>
  </conditionalFormatting>
  <conditionalFormatting sqref="D27">
    <cfRule type="expression" dxfId="199" priority="61">
      <formula>OR($D$27="",$D$27=" ")</formula>
    </cfRule>
    <cfRule type="expression" dxfId="198" priority="59">
      <formula>AND($D$27&lt;&gt;"",$D$27&lt;&gt;" ")</formula>
    </cfRule>
  </conditionalFormatting>
  <conditionalFormatting sqref="D28">
    <cfRule type="expression" dxfId="197" priority="76">
      <formula>AND($D$28&gt;0,$D$28&lt;&gt;" ")</formula>
    </cfRule>
    <cfRule type="expression" dxfId="196" priority="77">
      <formula>OR($D$28="",$D$28=" ")</formula>
    </cfRule>
  </conditionalFormatting>
  <conditionalFormatting sqref="D29">
    <cfRule type="expression" dxfId="195" priority="79">
      <formula>OR($D$29="",$D$29=" ")</formula>
    </cfRule>
    <cfRule type="expression" dxfId="194" priority="78">
      <formula>AND($D$29&lt;&gt;" ",$D$29&gt;0)</formula>
    </cfRule>
  </conditionalFormatting>
  <conditionalFormatting sqref="D30">
    <cfRule type="expression" dxfId="193" priority="80">
      <formula>AND($D$30&lt;&gt;" ",$D$30&gt;0)</formula>
    </cfRule>
    <cfRule type="expression" dxfId="192" priority="81">
      <formula>OR($D$30="",$D$30=" ")</formula>
    </cfRule>
  </conditionalFormatting>
  <conditionalFormatting sqref="D34:D35 H34:H35 L34:L35">
    <cfRule type="expression" dxfId="191" priority="82">
      <formula>OR(D34="",D34=" ")</formula>
    </cfRule>
  </conditionalFormatting>
  <conditionalFormatting sqref="D34:D36 H34:H36 L34:L36">
    <cfRule type="expression" dxfId="190" priority="83">
      <formula>AND(D34&gt;0,D34&lt;&gt;" ")</formula>
    </cfRule>
  </conditionalFormatting>
  <conditionalFormatting sqref="D36 H36 L36">
    <cfRule type="expression" dxfId="189" priority="84">
      <formula>OR(D36="",D36=" ")</formula>
    </cfRule>
  </conditionalFormatting>
  <conditionalFormatting sqref="D39">
    <cfRule type="expression" dxfId="188" priority="57">
      <formula>AND(D39&gt;0,D39&lt;&gt;" ")</formula>
    </cfRule>
    <cfRule type="expression" dxfId="187" priority="58">
      <formula>OR(D39="",D39=" ")</formula>
    </cfRule>
  </conditionalFormatting>
  <conditionalFormatting sqref="D42">
    <cfRule type="expression" dxfId="186" priority="85">
      <formula>AND($D$42&lt;&gt;" ",$D$42&gt;0)</formula>
    </cfRule>
    <cfRule type="expression" dxfId="185" priority="86">
      <formula>OR($D$42="",$D$42=" ")</formula>
    </cfRule>
  </conditionalFormatting>
  <conditionalFormatting sqref="D43">
    <cfRule type="expression" dxfId="184" priority="87">
      <formula>AND($D$43&gt;0,$D$43&lt;&gt;" ")</formula>
    </cfRule>
    <cfRule type="expression" dxfId="183" priority="88">
      <formula>OR($D$43="",$D$43=" ")</formula>
    </cfRule>
  </conditionalFormatting>
  <conditionalFormatting sqref="D44">
    <cfRule type="expression" dxfId="182" priority="90">
      <formula>OR($D$44="",$D$44=" ")</formula>
    </cfRule>
    <cfRule type="expression" dxfId="181" priority="89">
      <formula>AND($D$44&gt;0,$D$44&lt;&gt;" ")</formula>
    </cfRule>
  </conditionalFormatting>
  <conditionalFormatting sqref="D45">
    <cfRule type="containsBlanks" dxfId="180" priority="91">
      <formula>LEN(TRIM(D45))=0</formula>
    </cfRule>
  </conditionalFormatting>
  <conditionalFormatting sqref="D46">
    <cfRule type="expression" dxfId="179" priority="92">
      <formula>AND($D$46&gt;0,$D$46&lt;&gt;" ")</formula>
    </cfRule>
  </conditionalFormatting>
  <conditionalFormatting sqref="D46:D47">
    <cfRule type="containsBlanks" dxfId="178" priority="93">
      <formula>LEN(TRIM(D46))=0</formula>
    </cfRule>
  </conditionalFormatting>
  <conditionalFormatting sqref="D47">
    <cfRule type="expression" dxfId="177" priority="133">
      <formula>AND($D$47&gt;0,$D$47&lt;&gt;" ")</formula>
    </cfRule>
  </conditionalFormatting>
  <conditionalFormatting sqref="D49">
    <cfRule type="expression" dxfId="176" priority="95">
      <formula>OR($D$49="",$D$49=" ")</formula>
    </cfRule>
    <cfRule type="expression" dxfId="175" priority="94">
      <formula>AND($D$49&lt;&gt;" ",$D$49&gt;0)</formula>
    </cfRule>
  </conditionalFormatting>
  <conditionalFormatting sqref="D52">
    <cfRule type="expression" dxfId="174" priority="97">
      <formula>OR($D$52="",$D$52=" ")</formula>
    </cfRule>
    <cfRule type="expression" dxfId="173" priority="96">
      <formula>AND($D$52&lt;&gt;"",$D$52&lt;&gt;" ")</formula>
    </cfRule>
  </conditionalFormatting>
  <conditionalFormatting sqref="D55 H55:N55">
    <cfRule type="expression" dxfId="172" priority="1">
      <formula>OR($D$43=" ",$D$43="")</formula>
    </cfRule>
  </conditionalFormatting>
  <conditionalFormatting sqref="D55">
    <cfRule type="expression" dxfId="171" priority="18">
      <formula>AND($D$55&gt;0,$D$55&lt;&gt;" ")</formula>
    </cfRule>
    <cfRule type="expression" dxfId="170" priority="19">
      <formula>OR($D$55="",$D$55=" ")</formula>
    </cfRule>
  </conditionalFormatting>
  <conditionalFormatting sqref="D61">
    <cfRule type="expression" dxfId="169" priority="11">
      <formula>$T61=FALSE</formula>
    </cfRule>
  </conditionalFormatting>
  <conditionalFormatting sqref="D61:D62">
    <cfRule type="cellIs" dxfId="168" priority="7" operator="equal">
      <formula>$X$62</formula>
    </cfRule>
    <cfRule type="cellIs" dxfId="167" priority="6" operator="equal">
      <formula>$W$62</formula>
    </cfRule>
    <cfRule type="cellIs" dxfId="166" priority="8" operator="equal">
      <formula>$Y$62</formula>
    </cfRule>
  </conditionalFormatting>
  <conditionalFormatting sqref="D62">
    <cfRule type="expression" dxfId="165" priority="5">
      <formula>$T62=FALSE</formula>
    </cfRule>
  </conditionalFormatting>
  <conditionalFormatting sqref="D66">
    <cfRule type="expression" dxfId="164" priority="103">
      <formula>OR($D$66=" ",$D$66="")</formula>
    </cfRule>
    <cfRule type="expression" dxfId="163" priority="102">
      <formula>$T$66=FALSE</formula>
    </cfRule>
    <cfRule type="expression" dxfId="162" priority="62">
      <formula>$T$66=TRUE</formula>
    </cfRule>
  </conditionalFormatting>
  <conditionalFormatting sqref="D68">
    <cfRule type="expression" dxfId="161" priority="104">
      <formula>AND($D$68&lt;&gt;" ",$D$68&gt;0)</formula>
    </cfRule>
    <cfRule type="expression" dxfId="160" priority="105">
      <formula>OR($D$68="",$D$68=" ")</formula>
    </cfRule>
  </conditionalFormatting>
  <conditionalFormatting sqref="D69">
    <cfRule type="expression" dxfId="159" priority="107">
      <formula>AND($D$69&lt;&gt;" ",$D$69&gt;0)</formula>
    </cfRule>
    <cfRule type="expression" dxfId="158" priority="106">
      <formula>OR($D$69="",$D$69=" ")</formula>
    </cfRule>
  </conditionalFormatting>
  <conditionalFormatting sqref="D70">
    <cfRule type="expression" dxfId="157" priority="109">
      <formula>AND($D$70&lt;&gt;" ",$D$70&gt;0)</formula>
    </cfRule>
    <cfRule type="expression" dxfId="156" priority="108">
      <formula>OR($D$70="",$D$70=" ")</formula>
    </cfRule>
  </conditionalFormatting>
  <conditionalFormatting sqref="D71">
    <cfRule type="expression" dxfId="155" priority="111">
      <formula>AND($D$71&lt;&gt;" ",$D$71&gt;0)</formula>
    </cfRule>
    <cfRule type="expression" dxfId="154" priority="110">
      <formula>OR($D$71="",$D$71=" ")</formula>
    </cfRule>
  </conditionalFormatting>
  <conditionalFormatting sqref="D72">
    <cfRule type="expression" dxfId="153" priority="113">
      <formula>AND($D$72&lt;&gt;" ",$D$72&gt;0)</formula>
    </cfRule>
    <cfRule type="expression" dxfId="152" priority="112">
      <formula>OR($D$72="",$D$72=" ")</formula>
    </cfRule>
  </conditionalFormatting>
  <conditionalFormatting sqref="D78">
    <cfRule type="expression" dxfId="151" priority="114">
      <formula>AND($D$78&gt;0,$D$78&lt;&gt;" ")</formula>
    </cfRule>
    <cfRule type="expression" dxfId="150" priority="115">
      <formula>OR($D$78=" ",$D$78="")</formula>
    </cfRule>
  </conditionalFormatting>
  <conditionalFormatting sqref="D79">
    <cfRule type="expression" dxfId="149" priority="116">
      <formula>AND($D$79&lt;&gt;" ",$D$79&gt;0)</formula>
    </cfRule>
    <cfRule type="expression" dxfId="148" priority="117">
      <formula>OR($D$79="",$D$79=" ")</formula>
    </cfRule>
  </conditionalFormatting>
  <conditionalFormatting sqref="D80">
    <cfRule type="expression" dxfId="147" priority="119">
      <formula>OR($D$80="",$D$80=" ")</formula>
    </cfRule>
    <cfRule type="expression" dxfId="146" priority="118">
      <formula>AND($D$80&lt;&gt;" ",$D$80&gt;0)</formula>
    </cfRule>
  </conditionalFormatting>
  <conditionalFormatting sqref="D81">
    <cfRule type="expression" dxfId="145" priority="121">
      <formula>OR($D$81="",$D$81=" ")</formula>
    </cfRule>
    <cfRule type="expression" dxfId="144" priority="120">
      <formula>AND($D$81&lt;&gt;" ",$D$81&gt;0)</formula>
    </cfRule>
  </conditionalFormatting>
  <conditionalFormatting sqref="D82">
    <cfRule type="expression" dxfId="143" priority="123">
      <formula>OR($D$82="",$D$82=" ")</formula>
    </cfRule>
    <cfRule type="expression" dxfId="142" priority="122">
      <formula>AND($D$82&lt;&gt;" ",$D$82&gt;0)</formula>
    </cfRule>
  </conditionalFormatting>
  <conditionalFormatting sqref="D86">
    <cfRule type="expression" dxfId="141" priority="125">
      <formula>OR($D$86="",$D$86=" ")</formula>
    </cfRule>
    <cfRule type="expression" dxfId="140" priority="124">
      <formula>AND($D$86&lt;&gt;" ",$D$86&gt;0)</formula>
    </cfRule>
  </conditionalFormatting>
  <conditionalFormatting sqref="D87">
    <cfRule type="expression" dxfId="139" priority="127">
      <formula>OR($D$87="",$D$87=" ")</formula>
    </cfRule>
    <cfRule type="expression" dxfId="138" priority="126">
      <formula>AND($D$87&lt;&gt;" ",$D$87&gt;0)</formula>
    </cfRule>
  </conditionalFormatting>
  <conditionalFormatting sqref="D88">
    <cfRule type="expression" dxfId="137" priority="129">
      <formula>OR($D$88="",$D$88=" ")</formula>
    </cfRule>
    <cfRule type="expression" dxfId="136" priority="128">
      <formula>AND($D$88&lt;&gt;" ",$D$88&gt;0)</formula>
    </cfRule>
  </conditionalFormatting>
  <conditionalFormatting sqref="D85:E85">
    <cfRule type="expression" dxfId="135" priority="131">
      <formula>OR($D$85="",$D$85=" ")</formula>
    </cfRule>
    <cfRule type="expression" dxfId="134" priority="130">
      <formula>AND($D$85&lt;&gt;" ",$D$85&gt;0)</formula>
    </cfRule>
  </conditionalFormatting>
  <conditionalFormatting sqref="D45:F45">
    <cfRule type="expression" dxfId="133" priority="132">
      <formula>AND($D$45&gt;0,$D$45&lt;&gt;" ")</formula>
    </cfRule>
  </conditionalFormatting>
  <conditionalFormatting sqref="E24">
    <cfRule type="expression" dxfId="132" priority="135">
      <formula>OR($E$24="",$E$24=" ")</formula>
    </cfRule>
    <cfRule type="expression" dxfId="131" priority="134">
      <formula>AND($E$24&lt;&gt;" ",$E$24&gt;0)</formula>
    </cfRule>
  </conditionalFormatting>
  <conditionalFormatting sqref="E25">
    <cfRule type="expression" dxfId="130" priority="137">
      <formula>OR($E$25="",$E$25=" ")</formula>
    </cfRule>
    <cfRule type="expression" dxfId="129" priority="136">
      <formula>AND($E$25&lt;&gt;" ",$E$25&gt;0)</formula>
    </cfRule>
  </conditionalFormatting>
  <conditionalFormatting sqref="F5 F13 F19">
    <cfRule type="expression" dxfId="128" priority="138">
      <formula>$T5=TRUE</formula>
    </cfRule>
    <cfRule type="containsBlanks" dxfId="127" priority="139">
      <formula>LEN(TRIM(F5))=0</formula>
    </cfRule>
  </conditionalFormatting>
  <conditionalFormatting sqref="G123">
    <cfRule type="expression" dxfId="126" priority="142">
      <formula>$G$123&gt;0</formula>
    </cfRule>
  </conditionalFormatting>
  <conditionalFormatting sqref="G123:G125">
    <cfRule type="expression" dxfId="125" priority="143">
      <formula>$T$123="NONE"</formula>
    </cfRule>
    <cfRule type="containsBlanks" dxfId="124" priority="144">
      <formula>LEN(TRIM(G123))=0</formula>
    </cfRule>
  </conditionalFormatting>
  <conditionalFormatting sqref="G124">
    <cfRule type="expression" dxfId="123" priority="145">
      <formula>$G$124&gt;0</formula>
    </cfRule>
  </conditionalFormatting>
  <conditionalFormatting sqref="G125">
    <cfRule type="expression" dxfId="122" priority="146">
      <formula>$G$125&gt;0</formula>
    </cfRule>
  </conditionalFormatting>
  <conditionalFormatting sqref="G127">
    <cfRule type="cellIs" dxfId="121" priority="147" operator="equal">
      <formula>$W$127</formula>
    </cfRule>
    <cfRule type="containsText" dxfId="120" priority="150" operator="containsText" text=" ">
      <formula>NOT(ISERROR(SEARCH((" "),(G127))))</formula>
    </cfRule>
    <cfRule type="cellIs" dxfId="119" priority="149" operator="equal">
      <formula>$Y$127</formula>
    </cfRule>
    <cfRule type="cellIs" dxfId="118" priority="148" operator="equal">
      <formula>$X$127</formula>
    </cfRule>
  </conditionalFormatting>
  <conditionalFormatting sqref="G128">
    <cfRule type="expression" dxfId="117" priority="151">
      <formula>$G$128&gt;0</formula>
    </cfRule>
    <cfRule type="containsBlanks" dxfId="116" priority="152">
      <formula>LEN(TRIM(G128))=0</formula>
    </cfRule>
  </conditionalFormatting>
  <conditionalFormatting sqref="G21:H21 J41">
    <cfRule type="expression" dxfId="115" priority="153">
      <formula>#REF!&lt;&gt;TRUE</formula>
    </cfRule>
  </conditionalFormatting>
  <conditionalFormatting sqref="G61:H61">
    <cfRule type="expression" dxfId="114" priority="13">
      <formula>AND($D$61&lt;&gt;$W$61,$D$61&lt;&gt;$Y$61)</formula>
    </cfRule>
  </conditionalFormatting>
  <conditionalFormatting sqref="G62:H62">
    <cfRule type="expression" dxfId="113" priority="14">
      <formula>AND($D$62&lt;&gt;$W$62,$D$62&lt;&gt;$Y$62)</formula>
    </cfRule>
  </conditionalFormatting>
  <conditionalFormatting sqref="K5">
    <cfRule type="expression" dxfId="111" priority="155">
      <formula>OR($K$5="",$K$5=" ")</formula>
    </cfRule>
    <cfRule type="expression" dxfId="110" priority="154">
      <formula>$T$5=TRUE</formula>
    </cfRule>
  </conditionalFormatting>
  <conditionalFormatting sqref="K19">
    <cfRule type="expression" dxfId="109" priority="157">
      <formula>OR($K$19="",$K$19=" ")</formula>
    </cfRule>
    <cfRule type="expression" dxfId="108" priority="156">
      <formula>$T$19=TRUE</formula>
    </cfRule>
  </conditionalFormatting>
  <conditionalFormatting sqref="K24">
    <cfRule type="expression" dxfId="107" priority="158">
      <formula>AND($K$24&lt;&gt;" ",$K$24&gt;0)</formula>
    </cfRule>
    <cfRule type="expression" dxfId="106" priority="159">
      <formula>OR($K$24="",$K$24=" ")</formula>
    </cfRule>
  </conditionalFormatting>
  <conditionalFormatting sqref="K25">
    <cfRule type="expression" dxfId="105" priority="160">
      <formula>AND($K$25&lt;&gt;" ",$K$25&gt;0)</formula>
    </cfRule>
    <cfRule type="expression" dxfId="104" priority="161">
      <formula>OR($K$25="",$K$25=" ")</formula>
    </cfRule>
  </conditionalFormatting>
  <conditionalFormatting sqref="K68">
    <cfRule type="cellIs" dxfId="103" priority="37" operator="equal">
      <formula>" "</formula>
    </cfRule>
    <cfRule type="cellIs" dxfId="102" priority="36" operator="equal">
      <formula>$X$73</formula>
    </cfRule>
    <cfRule type="cellIs" dxfId="101" priority="33" operator="equal">
      <formula>$W$73</formula>
    </cfRule>
  </conditionalFormatting>
  <conditionalFormatting sqref="K77">
    <cfRule type="expression" dxfId="100" priority="29">
      <formula>OR($K$77=" ",$K$77="")</formula>
    </cfRule>
    <cfRule type="expression" dxfId="99" priority="25">
      <formula>AND($K$77&gt;0,$K$77&lt;&gt;" ")</formula>
    </cfRule>
  </conditionalFormatting>
  <conditionalFormatting sqref="K78">
    <cfRule type="expression" dxfId="98" priority="30">
      <formula>OR($K$78=" ",$K$78="")</formula>
    </cfRule>
    <cfRule type="expression" dxfId="97" priority="26">
      <formula>AND($K$78&gt;0,$K$78&lt;&gt;" ")</formula>
    </cfRule>
  </conditionalFormatting>
  <conditionalFormatting sqref="K79">
    <cfRule type="expression" dxfId="96" priority="31">
      <formula>OR($K$79=" ",$K$79="")</formula>
    </cfRule>
    <cfRule type="expression" dxfId="95" priority="27">
      <formula>AND($K$79&gt;0,$K$79&lt;&gt;" ")</formula>
    </cfRule>
  </conditionalFormatting>
  <conditionalFormatting sqref="K80">
    <cfRule type="expression" dxfId="94" priority="28">
      <formula>AND($K$80&gt;0,$K$80&lt;&gt;" ")</formula>
    </cfRule>
    <cfRule type="expression" dxfId="93" priority="32">
      <formula>OR($K$80=" ",$K$80="")</formula>
    </cfRule>
  </conditionalFormatting>
  <conditionalFormatting sqref="K81">
    <cfRule type="expression" dxfId="92" priority="162">
      <formula>AND($K$81&gt;0,$K$81&lt;&gt;" ")</formula>
    </cfRule>
    <cfRule type="expression" dxfId="91" priority="163">
      <formula>OR($K$81=" ",$K$81="")</formula>
    </cfRule>
  </conditionalFormatting>
  <conditionalFormatting sqref="K84">
    <cfRule type="expression" dxfId="90" priority="172">
      <formula>AND($K$84&lt;&gt;" ",$K$84&gt;0)</formula>
    </cfRule>
    <cfRule type="expression" dxfId="89" priority="173">
      <formula>OR($K$84=" ",$K$84="")</formula>
    </cfRule>
  </conditionalFormatting>
  <conditionalFormatting sqref="K85">
    <cfRule type="expression" dxfId="88" priority="174">
      <formula>AND($K$85&lt;&gt;" ",$K$85&gt;0)</formula>
    </cfRule>
    <cfRule type="expression" dxfId="87" priority="175">
      <formula>OR($K$85=" ",$K$85="")</formula>
    </cfRule>
  </conditionalFormatting>
  <conditionalFormatting sqref="K86">
    <cfRule type="expression" dxfId="86" priority="176">
      <formula>AND($K$86&lt;&gt;" ",$K$86&gt;0)</formula>
    </cfRule>
    <cfRule type="expression" dxfId="85" priority="177">
      <formula>OR($K$86=" ",$K$86="")</formula>
    </cfRule>
  </conditionalFormatting>
  <conditionalFormatting sqref="K87">
    <cfRule type="expression" dxfId="84" priority="179">
      <formula>OR($K$87=" ",$K$87="")</formula>
    </cfRule>
    <cfRule type="expression" dxfId="83" priority="178">
      <formula>AND($K$87&lt;&gt;" ",$K$87&gt;0)</formula>
    </cfRule>
  </conditionalFormatting>
  <conditionalFormatting sqref="K88">
    <cfRule type="expression" dxfId="82" priority="181">
      <formula>OR($K$88=" ",$K$88="")</formula>
    </cfRule>
    <cfRule type="expression" dxfId="81" priority="180">
      <formula>AND($K$88&lt;&gt;" ",$K$88&gt;0)</formula>
    </cfRule>
  </conditionalFormatting>
  <conditionalFormatting sqref="K89">
    <cfRule type="expression" dxfId="80" priority="182">
      <formula>AND($K$89&lt;&gt;" ",$K$89&gt;0)</formula>
    </cfRule>
    <cfRule type="expression" dxfId="79" priority="183">
      <formula>OR($K$89=" ",$K$89="")</formula>
    </cfRule>
  </conditionalFormatting>
  <conditionalFormatting sqref="K127">
    <cfRule type="expression" dxfId="78" priority="185">
      <formula>OR($G$127="✕",$G$127="▲")</formula>
    </cfRule>
    <cfRule type="expression" dxfId="77" priority="184">
      <formula>AND($T$127&gt;0,$T$127&lt;&gt;"")</formula>
    </cfRule>
  </conditionalFormatting>
  <conditionalFormatting sqref="K127:K128">
    <cfRule type="expression" dxfId="76" priority="186">
      <formula>$T$128=TRUE</formula>
    </cfRule>
  </conditionalFormatting>
  <conditionalFormatting sqref="K13:N13">
    <cfRule type="expression" dxfId="75" priority="188">
      <formula>OR($K$13="",$K$13=" ")</formula>
    </cfRule>
    <cfRule type="expression" dxfId="74" priority="187">
      <formula>$T$13=TRUE</formula>
    </cfRule>
  </conditionalFormatting>
  <conditionalFormatting sqref="L41">
    <cfRule type="expression" dxfId="72" priority="21">
      <formula>$L$41&lt;&gt;TODAY()</formula>
    </cfRule>
  </conditionalFormatting>
  <conditionalFormatting sqref="L122:Q122">
    <cfRule type="expression" dxfId="71" priority="189">
      <formula>OR($T$123=TRUE,$T$123="NONE")</formula>
    </cfRule>
  </conditionalFormatting>
  <conditionalFormatting sqref="M57">
    <cfRule type="expression" dxfId="70" priority="9">
      <formula>AND($T$61&lt;&gt;TRUE,$T$62&lt;&gt;TRUE)</formula>
    </cfRule>
  </conditionalFormatting>
  <conditionalFormatting sqref="N49 N52">
    <cfRule type="cellIs" dxfId="69" priority="191" operator="greaterThan">
      <formula>255</formula>
    </cfRule>
  </conditionalFormatting>
  <conditionalFormatting sqref="P5">
    <cfRule type="expression" dxfId="68" priority="192">
      <formula>$T$5=TRUE</formula>
    </cfRule>
  </conditionalFormatting>
  <conditionalFormatting sqref="P13">
    <cfRule type="expression" dxfId="67" priority="193">
      <formula>$T$13=TRUE</formula>
    </cfRule>
  </conditionalFormatting>
  <conditionalFormatting sqref="P22:P25">
    <cfRule type="notContainsBlanks" dxfId="66" priority="49">
      <formula>LEN(TRIM(P22))&gt;0</formula>
    </cfRule>
  </conditionalFormatting>
  <conditionalFormatting sqref="P27:P28 Q28 P30:Q30">
    <cfRule type="expression" dxfId="65" priority="194">
      <formula>$T$24=TRUE</formula>
    </cfRule>
  </conditionalFormatting>
  <conditionalFormatting sqref="P47 Q47:Q48">
    <cfRule type="expression" dxfId="64" priority="195">
      <formula>OR($T$44=TRUE,$T$44="urlBLANK")</formula>
    </cfRule>
  </conditionalFormatting>
  <conditionalFormatting sqref="P74 R74:R75">
    <cfRule type="expression" dxfId="63" priority="197">
      <formula>$T$78=TRUE</formula>
    </cfRule>
  </conditionalFormatting>
  <conditionalFormatting sqref="P88">
    <cfRule type="expression" dxfId="62" priority="40">
      <formula>$T$81=TRUE</formula>
    </cfRule>
  </conditionalFormatting>
  <conditionalFormatting sqref="P19:Q19">
    <cfRule type="expression" dxfId="61" priority="198">
      <formula>$T$19=TRUE</formula>
    </cfRule>
  </conditionalFormatting>
  <conditionalFormatting sqref="P42:Q42">
    <cfRule type="expression" dxfId="60" priority="199">
      <formula>$T$42=TRUE</formula>
    </cfRule>
  </conditionalFormatting>
  <conditionalFormatting sqref="P43:Q43">
    <cfRule type="expression" dxfId="59" priority="43">
      <formula>AND($D$43&gt;0,$D$43&lt;&gt;" ")</formula>
    </cfRule>
  </conditionalFormatting>
  <conditionalFormatting sqref="P44:Q44">
    <cfRule type="expression" dxfId="58" priority="44">
      <formula>$D$44</formula>
    </cfRule>
  </conditionalFormatting>
  <conditionalFormatting sqref="P46:Q46">
    <cfRule type="expression" dxfId="57" priority="202">
      <formula>$D$46&gt;0</formula>
    </cfRule>
  </conditionalFormatting>
  <conditionalFormatting sqref="P55:Q56">
    <cfRule type="expression" dxfId="56" priority="203">
      <formula>$T$55=TRUE</formula>
    </cfRule>
  </conditionalFormatting>
  <conditionalFormatting sqref="P65:Q66">
    <cfRule type="expression" dxfId="55" priority="204">
      <formula>$T$66=TRUE</formula>
    </cfRule>
  </conditionalFormatting>
  <conditionalFormatting sqref="P68:Q68">
    <cfRule type="expression" dxfId="54" priority="205">
      <formula>$T$68=TRUE</formula>
    </cfRule>
  </conditionalFormatting>
  <conditionalFormatting sqref="P69:Q69">
    <cfRule type="expression" dxfId="53" priority="206">
      <formula>$T$69=TRUE</formula>
    </cfRule>
  </conditionalFormatting>
  <conditionalFormatting sqref="P70:Q70">
    <cfRule type="expression" dxfId="52" priority="207">
      <formula>$T$70=TRUE</formula>
    </cfRule>
  </conditionalFormatting>
  <conditionalFormatting sqref="P71:Q71">
    <cfRule type="expression" dxfId="51" priority="208">
      <formula>$T$71=TRUE</formula>
    </cfRule>
  </conditionalFormatting>
  <conditionalFormatting sqref="P72:Q72">
    <cfRule type="expression" dxfId="50" priority="209">
      <formula>$T$72=TRUE</formula>
    </cfRule>
  </conditionalFormatting>
  <conditionalFormatting sqref="P76:Q78">
    <cfRule type="expression" dxfId="49" priority="41">
      <formula>$T$78=TRUE</formula>
    </cfRule>
  </conditionalFormatting>
  <conditionalFormatting sqref="P81:Q81">
    <cfRule type="expression" dxfId="48" priority="39">
      <formula>$T$78=TRUE</formula>
    </cfRule>
  </conditionalFormatting>
  <conditionalFormatting sqref="P83:Q83 P86:Q87">
    <cfRule type="expression" dxfId="47" priority="42">
      <formula>$T$81=TRUE</formula>
    </cfRule>
  </conditionalFormatting>
  <conditionalFormatting sqref="P45:R45">
    <cfRule type="expression" dxfId="46" priority="210">
      <formula>$D$45&gt;0</formula>
    </cfRule>
  </conditionalFormatting>
  <conditionalFormatting sqref="Q49 P49:P50 R50">
    <cfRule type="expression" dxfId="45" priority="213">
      <formula>$T$49=TRUE</formula>
    </cfRule>
  </conditionalFormatting>
  <conditionalFormatting sqref="Q52 P52:P53 R53">
    <cfRule type="expression" dxfId="44" priority="214">
      <formula>$T$52=TRUE</formula>
    </cfRule>
  </conditionalFormatting>
  <conditionalFormatting sqref="U10:U74">
    <cfRule type="expression" dxfId="43" priority="3">
      <formula>$U10="リスト"</formula>
    </cfRule>
  </conditionalFormatting>
  <conditionalFormatting sqref="W1:Z7 U1:U8 V8:Z8 U9:Z9 U78:U1004">
    <cfRule type="expression" dxfId="42" priority="216">
      <formula>$U1="リスト"</formula>
    </cfRule>
  </conditionalFormatting>
  <conditionalFormatting sqref="W10:Z1004">
    <cfRule type="expression" dxfId="41" priority="4">
      <formula>$U10="リスト"</formula>
    </cfRule>
  </conditionalFormatting>
  <conditionalFormatting sqref="W70:Z70">
    <cfRule type="expression" dxfId="40" priority="217">
      <formula>$U71="リスト"</formula>
    </cfRule>
  </conditionalFormatting>
  <conditionalFormatting sqref="W71:Z73">
    <cfRule type="expression" dxfId="39" priority="35">
      <formula>#REF!="リスト"</formula>
    </cfRule>
  </conditionalFormatting>
  <dataValidations xWindow="644" yWindow="706" count="21">
    <dataValidation type="list" allowBlank="1" showErrorMessage="1" sqref="M57" xr:uid="{79C6FDDF-67FE-4B95-B666-32FF38D0E3A0}">
      <formula1>"未,OK"</formula1>
    </dataValidation>
    <dataValidation type="custom" showErrorMessage="1" error="個人情報の取り扱い・宣誓事項に同意してください。対象外要件に該当していないことをご確認ください。" sqref="D52:M53 D47 E24:I25 K24:N25 G128:J128 D22:N23 D49:M50 D78:E82 D85:E88 D46:F46 K84:N89 G123:J125 D36:N37 D39 D27:D30 K77:N81" xr:uid="{31C1CAFB-727B-42E1-9774-FB9F79EA5033}">
      <formula1>AND($T$5=TRUE,$T$13=TRUE,$T$19=TRUE)</formula1>
    </dataValidation>
    <dataValidation type="list" showInputMessage="1" showErrorMessage="1" prompt="直接入力できません - [▼]のボタンをクリックして、選択肢からお選びください。" sqref="D34:N34" xr:uid="{2988BB28-6085-4E80-BCDD-60673FCA79EF}">
      <formula1>$V$34:$Y$34</formula1>
    </dataValidation>
    <dataValidation type="list" showInputMessage="1" showErrorMessage="1" prompt="直接入力できません - [▼]のボタンをクリックして、選択肢からお選びください。" sqref="D35:N35" xr:uid="{AB4487C1-37E7-4011-BC11-E740BF20E374}">
      <formula1>$W$35:$Y$35</formula1>
    </dataValidation>
    <dataValidation type="textLength" operator="greaterThanOrEqual" showInputMessage="1" showErrorMessage="1" prompt="確認してください - ・4桁の半角数字をご入力ください。" sqref="D42:F42" xr:uid="{7B5064D5-B3DE-4697-92FA-E273023BEBEB}">
      <formula1>4</formula1>
    </dataValidation>
    <dataValidation type="date" operator="lessThanOrEqual" showInputMessage="1" showErrorMessage="1" prompt="法人設立年月日または開業日を西暦でご入力ください - 例：2017年4月1日の場合_x000a_2017/04/01 または 2017年4月1日_x000a__x000a_開業から一期以上経過していない場合は、弊社までお問い合わせください。" sqref="D44:F44" xr:uid="{F2EA93E9-0080-4DF6-ACAC-3153D906C513}">
      <formula1>45748</formula1>
    </dataValidation>
    <dataValidation type="textLength" operator="greaterThanOrEqual" showInputMessage="1" showErrorMessage="1" prompt="ご確認ください - 4から始まる11桁の番号を半角でご入力ください。" sqref="D66:F66" xr:uid="{2BB096CA-6670-46AD-A022-09025D0BE64E}">
      <formula1>11</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8:F68" xr:uid="{89082196-E716-426F-9E9C-501BD74F6D08}">
      <formula1>$W$68:$Z$68</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9:F69" xr:uid="{FBEE019B-2E46-4BC6-B7D8-73A523A81A82}">
      <formula1>$W$69:$Y$69</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0:F70" xr:uid="{427155A0-0F2F-4DA0-9246-AB5A4C01AC9B}">
      <formula1>$W$70:$Y$70</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1:F71" xr:uid="{D5AEA770-2FF1-4AFA-9ED2-C956D16FB21B}">
      <formula1>$W$71:$Y$71</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2:F72" xr:uid="{37BFDA40-1362-4ED1-B216-326B4A5F88A4}">
      <formula1>$W$72:$Y$72</formula1>
    </dataValidation>
    <dataValidation type="list" allowBlank="1" showInputMessage="1" showErrorMessage="1" sqref="P22:P25" xr:uid="{49A90082-7FAF-45CA-9CE5-342AD563B924}">
      <formula1>$W$22:$Y$22</formula1>
    </dataValidation>
    <dataValidation type="list" allowBlank="1" showInputMessage="1" showErrorMessage="1" prompt="直接入力できません -_x000a_[▼]のボタンをクリックして、選択肢からお選びください。_x000a_ご不明点がございましたら、担当者までお問い合わせください。" sqref="K68" xr:uid="{3B94AC5A-F2C9-469D-8560-C5E1AF750C45}">
      <formula1>$W$73:$X$73</formula1>
    </dataValidation>
    <dataValidation type="list" allowBlank="1" showInputMessage="1" showErrorMessage="1" prompt="直接入力できません - [▼]のボタンをクリックして、選択肢からお選びください。" sqref="G127:J127" xr:uid="{49A98507-20B5-4747-A283-5B7E9A2827AB}">
      <formula1>$W$127:$Y$127</formula1>
    </dataValidation>
    <dataValidation type="list" allowBlank="1" showInputMessage="1" showErrorMessage="1" prompt="直接入力できません - [▼]のボタンをクリックして、選択肢からお選びください。" sqref="K5:N5" xr:uid="{80B4DFD3-29B6-423F-AC43-7278C45E9706}">
      <formula1>$W$5</formula1>
    </dataValidation>
    <dataValidation type="list" allowBlank="1" showInputMessage="1" showErrorMessage="1" prompt="直接入力できません - [▼]のボタンをクリックして、選択肢からお選びください。" sqref="K13:N13" xr:uid="{E47591B2-A9E9-4CD6-A2B0-E54ACD6BBB7B}">
      <formula1>$W$13</formula1>
    </dataValidation>
    <dataValidation type="list" allowBlank="1" showInputMessage="1" showErrorMessage="1" prompt="直接入力できません - [▼]のボタンをクリックして、選択肢からお選びください。" sqref="K19:N19" xr:uid="{84305EA5-A1DA-4A43-8257-E7F9FD99119B}">
      <formula1>$W$19</formula1>
    </dataValidation>
    <dataValidation type="whole" operator="greaterThanOrEqual" showInputMessage="1" showErrorMessage="1" prompt="ご確認ください - ・事業所所在地の地域別最低賃金以上でないと入力できません。_x000a_・「本店所在地都道府県」が入力されているかもあわせてご確認ください。" sqref="D55:F55" xr:uid="{7EAE9C19-936C-41E9-A1B6-4BAEF16B7341}">
      <formula1>$C$118</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1" xr:uid="{B2F136F9-ADC6-4C92-9C2D-7BF1EE9A109C}">
      <formula1>$W$61:$X$61</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2" xr:uid="{A97E6C29-693B-4A6E-B3F9-F786B56BA6C9}">
      <formula1>$W$62:$X$62</formula1>
    </dataValidation>
  </dataValidations>
  <hyperlinks>
    <hyperlink ref="C3" r:id="rId1" xr:uid="{00000000-0004-0000-0100-000000000000}"/>
    <hyperlink ref="G42" r:id="rId2" xr:uid="{00000000-0004-0000-0100-000003000000}"/>
    <hyperlink ref="Q34" r:id="rId3" xr:uid="{D9A0B96D-C567-4685-A35E-9EDCEA595FFC}"/>
    <hyperlink ref="Q35" r:id="rId4" xr:uid="{C07AD353-A836-4BD4-AF26-9AE40E3F6057}"/>
    <hyperlink ref="Q37" r:id="rId5" xr:uid="{541E1F66-008A-4B49-8A0C-22614B6A1393}"/>
    <hyperlink ref="Q59" r:id="rId6" xr:uid="{9D444715-E8A7-4D57-8D96-6EA4D5E86573}"/>
    <hyperlink ref="Q60" r:id="rId7" xr:uid="{F0E8DBD7-87EC-4194-A004-834393BEFFD6}"/>
    <hyperlink ref="P59:Q59" r:id="rId8" display="https://it-shien.smrj.go.jp/pdf/it2025_chingin_houkoku1_katen.xlsx" xr:uid="{D327FE51-41DA-4DDD-947A-F4BD3C115A84}"/>
    <hyperlink ref="P60:Q60" r:id="rId9" display="加点項目②用シート" xr:uid="{7D78B6F3-E36A-4866-AE4B-0E7C786332F4}"/>
  </hyperlinks>
  <pageMargins left="0.25" right="0.25" top="0.75" bottom="0.75" header="0" footer="0"/>
  <pageSetup paperSize="9" fitToHeight="0" orientation="portrait"/>
  <drawing r:id="rId10"/>
  <extLst>
    <ext xmlns:x14="http://schemas.microsoft.com/office/spreadsheetml/2009/9/main" uri="{78C0D931-6437-407d-A8EE-F0AAD7539E65}">
      <x14:conditionalFormattings>
        <x14:conditionalFormatting xmlns:xm="http://schemas.microsoft.com/office/excel/2006/main">
          <x14:cfRule type="expression" priority="15" id="{4BFC6AFC-5A2E-4B0C-A84F-BD0AA111651E}">
            <xm:f>$L$41&lt;VLOOKUP($D$43,最低賃金表!$A$1:$D$47,4,0)</xm:f>
            <x14:dxf>
              <font>
                <b/>
                <i val="0"/>
                <color theme="0"/>
              </font>
              <fill>
                <patternFill>
                  <bgColor rgb="FF00B050"/>
                </patternFill>
              </fill>
            </x14:dxf>
          </x14:cfRule>
          <xm:sqref>H55:J55</xm:sqref>
        </x14:conditionalFormatting>
        <x14:conditionalFormatting xmlns:xm="http://schemas.microsoft.com/office/excel/2006/main">
          <x14:cfRule type="expression" priority="2" id="{C36A149D-0E4F-434E-A9DC-CA70A63E9761}">
            <xm:f>$L$41&gt;=VLOOKUP($D$43,最低賃金表!$A$1:$D$47,4,0)</xm:f>
            <x14:dxf>
              <font>
                <b/>
                <i val="0"/>
                <color theme="0"/>
              </font>
              <fill>
                <patternFill>
                  <bgColor rgb="FF00B050"/>
                </patternFill>
              </fill>
            </x14:dxf>
          </x14:cfRule>
          <xm:sqref>K55:N55</xm:sqref>
        </x14:conditionalFormatting>
      </x14:conditionalFormattings>
    </ext>
    <ext xmlns:x14="http://schemas.microsoft.com/office/spreadsheetml/2009/9/main" uri="{CCE6A557-97BC-4b89-ADB6-D9C93CAAB3DF}">
      <x14:dataValidations xmlns:xm="http://schemas.microsoft.com/office/excel/2006/main" xWindow="644" yWindow="706" count="1">
        <x14:dataValidation type="list" showInputMessage="1" showErrorMessage="1" prompt="直接入力できません - [▼]のボタンをクリックして、選択肢からお選びください。" xr:uid="{C9EF6C70-BB80-4A51-A58F-BAF24AE70414}">
          <x14:formula1>
            <xm:f>最低賃金表!$A$1:$A$47</xm:f>
          </x14:formula1>
          <xm:sqref>D43:F43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E297-5094-4583-993C-B0DF75151BAC}">
  <dimension ref="A1:X208"/>
  <sheetViews>
    <sheetView topLeftCell="B1" zoomScaleNormal="100" workbookViewId="0">
      <pane ySplit="3" topLeftCell="A13" activePane="bottomLeft" state="frozen"/>
      <selection pane="bottomLeft" activeCell="B1" sqref="B1"/>
    </sheetView>
  </sheetViews>
  <sheetFormatPr defaultColWidth="9.140625" defaultRowHeight="18.75" outlineLevelRow="1"/>
  <cols>
    <col min="1" max="1" width="6.42578125" style="111" hidden="1" customWidth="1"/>
    <col min="2" max="2" width="41" style="129" customWidth="1"/>
    <col min="3" max="3" width="42.140625" style="81" customWidth="1"/>
    <col min="4" max="4" width="9.7109375" style="462" customWidth="1"/>
    <col min="5" max="5" width="9.7109375" style="73" customWidth="1"/>
    <col min="6" max="6" width="28.140625" style="73" customWidth="1"/>
    <col min="7" max="7" width="5.7109375" style="73" customWidth="1"/>
    <col min="8" max="8" width="31.85546875" style="73" customWidth="1"/>
    <col min="9" max="12" width="21.140625" style="73" customWidth="1"/>
    <col min="13" max="13" width="9" style="73" customWidth="1"/>
    <col min="14" max="14" width="77.140625" style="6" customWidth="1"/>
    <col min="15" max="16" width="45.28515625" style="6" customWidth="1"/>
    <col min="17" max="17" width="48.5703125" style="72" hidden="1" customWidth="1"/>
    <col min="18" max="22" width="16.42578125" style="78" hidden="1" customWidth="1"/>
    <col min="23" max="23" width="16.42578125" style="76" hidden="1" customWidth="1"/>
    <col min="24" max="24" width="9.140625" style="72"/>
    <col min="25" max="16384" width="9.140625" style="6"/>
  </cols>
  <sheetData>
    <row r="1" spans="1:24" ht="19.5" thickBot="1">
      <c r="C1" s="81" t="s">
        <v>4480</v>
      </c>
      <c r="Q1" s="118" t="s">
        <v>4493</v>
      </c>
      <c r="R1" s="119" t="s">
        <v>4483</v>
      </c>
      <c r="S1" s="119" t="s">
        <v>4484</v>
      </c>
      <c r="T1" s="119" t="s">
        <v>4485</v>
      </c>
      <c r="U1" s="119" t="s">
        <v>4486</v>
      </c>
      <c r="V1" s="119" t="s">
        <v>4487</v>
      </c>
      <c r="W1" s="119" t="s">
        <v>4585</v>
      </c>
    </row>
    <row r="2" spans="1:24" ht="19.5">
      <c r="B2" s="127" t="s">
        <v>4564</v>
      </c>
      <c r="C2" s="475">
        <v>1</v>
      </c>
      <c r="D2" s="474"/>
      <c r="E2" s="77"/>
      <c r="F2" s="77"/>
      <c r="G2" s="77"/>
      <c r="Q2" s="72" t="str">
        <f t="shared" ref="Q2:Q64" si="0">$B2&amp;""</f>
        <v>1 通常 ／ 2 インボイス ／ 3 両方</v>
      </c>
      <c r="R2" s="78">
        <v>1</v>
      </c>
      <c r="S2" s="78">
        <v>2</v>
      </c>
      <c r="T2" s="78">
        <v>3</v>
      </c>
    </row>
    <row r="3" spans="1:24" s="76" customFormat="1" ht="18.75" customHeight="1" thickBot="1">
      <c r="A3" s="112"/>
      <c r="B3" s="128" t="s">
        <v>4554</v>
      </c>
      <c r="C3" s="476">
        <v>2</v>
      </c>
      <c r="D3" s="77"/>
      <c r="E3" s="77"/>
      <c r="F3" s="77"/>
      <c r="G3" s="77"/>
      <c r="H3" s="108"/>
      <c r="I3" s="109"/>
      <c r="J3" s="109"/>
      <c r="K3" s="109"/>
      <c r="L3" s="109"/>
      <c r="M3" s="109"/>
      <c r="Q3" s="72" t="str">
        <f t="shared" si="0"/>
        <v>1 法人 ／ 2 個人事業主</v>
      </c>
      <c r="R3" s="78">
        <v>1</v>
      </c>
      <c r="S3" s="78">
        <v>2</v>
      </c>
      <c r="T3" s="78"/>
      <c r="U3" s="78"/>
      <c r="V3" s="78"/>
      <c r="X3" s="72"/>
    </row>
    <row r="4" spans="1:24" s="76" customFormat="1" ht="24.75" thickBot="1">
      <c r="A4" s="112"/>
      <c r="B4" s="129"/>
      <c r="C4" s="81"/>
      <c r="D4" s="881" t="s">
        <v>4558</v>
      </c>
      <c r="E4" s="881"/>
      <c r="F4" s="881"/>
      <c r="G4" s="77"/>
      <c r="H4" s="15" t="s">
        <v>4597</v>
      </c>
      <c r="I4" s="13"/>
      <c r="J4" s="13"/>
      <c r="K4" s="13"/>
      <c r="L4" s="13"/>
      <c r="M4" s="13"/>
      <c r="N4" s="165"/>
      <c r="Q4" s="72" t="str">
        <f t="shared" si="0"/>
        <v/>
      </c>
      <c r="R4" s="78"/>
      <c r="S4" s="78"/>
      <c r="T4" s="78"/>
      <c r="U4" s="78"/>
      <c r="V4" s="78"/>
      <c r="X4" s="72"/>
    </row>
    <row r="5" spans="1:24" s="76" customFormat="1" ht="19.5" thickBot="1">
      <c r="A5" s="113"/>
      <c r="B5" s="132" t="s">
        <v>4567</v>
      </c>
      <c r="C5" s="168"/>
      <c r="D5" s="481" t="s">
        <v>4568</v>
      </c>
      <c r="E5" s="481"/>
      <c r="F5" s="482"/>
      <c r="G5" s="77"/>
      <c r="H5" s="26" t="s">
        <v>196</v>
      </c>
      <c r="I5" s="154">
        <f>$C$3</f>
        <v>2</v>
      </c>
      <c r="J5" s="14"/>
      <c r="K5" s="13"/>
      <c r="L5" s="13"/>
      <c r="M5" s="13"/>
      <c r="N5" s="165"/>
      <c r="Q5" s="72" t="str">
        <f t="shared" si="0"/>
        <v>小規模事業者／中小企業／大企業</v>
      </c>
      <c r="R5" s="76" t="s">
        <v>4565</v>
      </c>
      <c r="S5" s="76" t="s">
        <v>4566</v>
      </c>
      <c r="T5" s="76" t="s">
        <v>4605</v>
      </c>
      <c r="U5" s="78"/>
      <c r="V5" s="78"/>
      <c r="X5" s="72"/>
    </row>
    <row r="6" spans="1:24" s="76" customFormat="1">
      <c r="A6" s="114"/>
      <c r="B6" s="577" t="s">
        <v>4696</v>
      </c>
      <c r="C6" s="578" t="str">
        <f>情報入力!$D$61</f>
        <v xml:space="preserve"> </v>
      </c>
      <c r="D6" s="579" t="s">
        <v>4697</v>
      </c>
      <c r="E6" s="579"/>
      <c r="F6" s="580"/>
      <c r="G6" s="77"/>
      <c r="H6" s="16" t="s">
        <v>4604</v>
      </c>
      <c r="I6" s="159"/>
      <c r="J6" s="14"/>
      <c r="K6" s="13"/>
      <c r="L6" s="13"/>
      <c r="M6" s="13"/>
      <c r="N6" s="165"/>
      <c r="Q6" s="72" t="str">
        <f t="shared" si="0"/>
        <v>加点項目①に該当するか</v>
      </c>
      <c r="R6" s="78" t="s">
        <v>4488</v>
      </c>
      <c r="S6" s="78" t="s">
        <v>4489</v>
      </c>
      <c r="T6" s="78" t="s">
        <v>4490</v>
      </c>
      <c r="U6" s="78"/>
      <c r="V6" s="78"/>
      <c r="X6" s="72"/>
    </row>
    <row r="7" spans="1:24" s="76" customFormat="1" ht="19.5" thickBot="1">
      <c r="A7" s="114"/>
      <c r="B7" s="581" t="s">
        <v>4698</v>
      </c>
      <c r="C7" s="582" t="str">
        <f>情報入力!$D$62</f>
        <v xml:space="preserve"> </v>
      </c>
      <c r="D7" s="583" t="s">
        <v>4699</v>
      </c>
      <c r="E7" s="583"/>
      <c r="F7" s="584"/>
      <c r="G7" s="77"/>
      <c r="H7" s="17" t="s">
        <v>197</v>
      </c>
      <c r="I7" s="158"/>
      <c r="J7" s="13" t="s">
        <v>198</v>
      </c>
      <c r="K7" s="13"/>
      <c r="L7" s="13"/>
      <c r="M7" s="13"/>
      <c r="N7" s="165"/>
      <c r="Q7" s="72" t="str">
        <f t="shared" si="0"/>
        <v>加点項目②に該当するか</v>
      </c>
      <c r="R7" s="78" t="s">
        <v>4491</v>
      </c>
      <c r="S7" s="78" t="s">
        <v>4492</v>
      </c>
      <c r="T7" s="78"/>
      <c r="U7" s="78"/>
      <c r="V7" s="78"/>
      <c r="X7" s="72"/>
    </row>
    <row r="8" spans="1:24" s="76" customFormat="1" ht="19.5" thickBot="1">
      <c r="A8" s="112"/>
      <c r="B8" s="160" t="s">
        <v>4481</v>
      </c>
      <c r="C8" s="136"/>
      <c r="D8" s="465"/>
      <c r="E8" s="137"/>
      <c r="F8" s="138"/>
      <c r="G8" s="77"/>
      <c r="H8" s="18" t="s">
        <v>199</v>
      </c>
      <c r="I8" s="19" t="s">
        <v>200</v>
      </c>
      <c r="J8" s="20" t="s">
        <v>201</v>
      </c>
      <c r="K8" s="20" t="s">
        <v>202</v>
      </c>
      <c r="L8" s="20" t="s">
        <v>203</v>
      </c>
      <c r="M8" s="13" t="s">
        <v>204</v>
      </c>
      <c r="N8" s="165"/>
      <c r="Q8" s="72" t="e">
        <f>#REF!&amp;""</f>
        <v>#REF!</v>
      </c>
      <c r="R8" s="78"/>
      <c r="S8" s="78"/>
      <c r="T8" s="78"/>
      <c r="U8" s="78"/>
      <c r="V8" s="78"/>
      <c r="X8" s="72"/>
    </row>
    <row r="9" spans="1:24" s="76" customFormat="1" ht="20.25" thickTop="1" thickBot="1">
      <c r="A9" s="114" t="s">
        <v>4562</v>
      </c>
      <c r="B9" s="133" t="s">
        <v>4466</v>
      </c>
      <c r="C9" s="477"/>
      <c r="D9" s="87"/>
      <c r="E9" s="87"/>
      <c r="F9" s="134"/>
      <c r="G9" s="77"/>
      <c r="H9" s="21" t="s">
        <v>21</v>
      </c>
      <c r="I9" s="22" t="str">
        <f>情報入力!$K$79</f>
        <v xml:space="preserve"> </v>
      </c>
      <c r="J9" s="23" t="str">
        <f>IF($I$6=1, J$12-J$11-J$10,
IF($I$6=2, ($I$9*(-0.2))+$I$11-J$11, "-"))</f>
        <v>-</v>
      </c>
      <c r="K9" s="24" t="str">
        <f>IF($I$6=1, K$12-K$11-K$10,
IF($I$6=2, ($I$9*(-0.5))+$I$11-K$11, "-"))</f>
        <v>-</v>
      </c>
      <c r="L9" s="25" t="str">
        <f>IF($I$6=1, L$12-L$11-L$10,
IF($I$6=2, ($I$9*(-0.8))+$I$11-L$11, "-"))</f>
        <v>-</v>
      </c>
      <c r="M9" s="13" t="s">
        <v>205</v>
      </c>
      <c r="N9" s="165"/>
      <c r="Q9" s="72" t="str">
        <f t="shared" si="0"/>
        <v>法人番号</v>
      </c>
      <c r="R9" s="78"/>
      <c r="S9" s="78"/>
      <c r="T9" s="78"/>
      <c r="U9" s="78"/>
      <c r="V9" s="78"/>
      <c r="X9" s="72"/>
    </row>
    <row r="10" spans="1:24" s="76" customFormat="1" ht="19.5" thickBot="1">
      <c r="A10" s="114"/>
      <c r="B10" s="133" t="s">
        <v>4482</v>
      </c>
      <c r="C10" s="478"/>
      <c r="D10" s="455"/>
      <c r="E10" s="455"/>
      <c r="F10" s="456"/>
      <c r="G10" s="77"/>
      <c r="H10" s="26" t="s">
        <v>28</v>
      </c>
      <c r="I10" s="27">
        <f>SUM(情報入力!$K$85:$K$89)</f>
        <v>0</v>
      </c>
      <c r="J10" s="28">
        <f t="shared" ref="J10" si="1">ROUNDUP(I$10*1.015,0)</f>
        <v>0</v>
      </c>
      <c r="K10" s="28">
        <f t="shared" ref="K10" si="2">ROUNDUP(J$10*1.015,0)</f>
        <v>0</v>
      </c>
      <c r="L10" s="28">
        <f t="shared" ref="L10" si="3">ROUNDUP(K$10*1.015,0)</f>
        <v>0</v>
      </c>
      <c r="M10" s="13" t="s">
        <v>4596</v>
      </c>
      <c r="N10" s="165"/>
      <c r="Q10" s="72" t="str">
        <f t="shared" si="0"/>
        <v>組織形態</v>
      </c>
      <c r="R10" s="78" t="s">
        <v>4503</v>
      </c>
      <c r="S10" s="78" t="s">
        <v>4504</v>
      </c>
      <c r="T10" s="78" t="s">
        <v>4505</v>
      </c>
      <c r="U10" s="78" t="s">
        <v>4506</v>
      </c>
      <c r="V10" s="78" t="s">
        <v>4507</v>
      </c>
      <c r="W10" s="76" t="s">
        <v>4508</v>
      </c>
      <c r="X10" s="72"/>
    </row>
    <row r="11" spans="1:24" s="76" customFormat="1">
      <c r="A11" s="114"/>
      <c r="B11" s="133" t="str">
        <f>IF($C$3=$R$3,"法人名","屋号・商号")&amp;""</f>
        <v>屋号・商号</v>
      </c>
      <c r="C11" s="97" t="str">
        <f>情報入力!$D$23</f>
        <v xml:space="preserve"> </v>
      </c>
      <c r="D11" s="486"/>
      <c r="E11" s="87"/>
      <c r="F11" s="134"/>
      <c r="G11" s="77"/>
      <c r="H11" s="26" t="s">
        <v>23</v>
      </c>
      <c r="I11" s="27" t="str">
        <f>情報入力!$K$81</f>
        <v xml:space="preserve"> </v>
      </c>
      <c r="J11" s="29" t="e">
        <f t="shared" ref="J11" si="4">IF($I$5=1,ROUND(I$11*0.85,0),IF($I$5=2,I$11,0) )+ROUNDDOWN($I$7/5,0)</f>
        <v>#VALUE!</v>
      </c>
      <c r="K11" s="29" t="e">
        <f t="shared" ref="K11" si="5">IF($I$5=1,ROUND(J$11*0.85,0),IF($I$5=2,J$11,0) )+ROUNDDOWN($I$7/5,0)</f>
        <v>#VALUE!</v>
      </c>
      <c r="L11" s="29" t="e">
        <f t="shared" ref="L11" si="6">IF($I$5=1,ROUND(K$11*0.85,0),IF($I$5=2,K$11,0) )+ROUNDDOWN($I$7/5,0)</f>
        <v>#VALUE!</v>
      </c>
      <c r="M11" s="13" t="s">
        <v>206</v>
      </c>
      <c r="N11" s="165"/>
      <c r="Q11" s="72" t="str">
        <f t="shared" si="0"/>
        <v>屋号・商号</v>
      </c>
      <c r="R11" s="78"/>
      <c r="S11" s="78"/>
      <c r="T11" s="78"/>
      <c r="U11" s="78"/>
      <c r="V11" s="78"/>
      <c r="X11" s="72"/>
    </row>
    <row r="12" spans="1:24" s="76" customFormat="1" ht="19.5" thickBot="1">
      <c r="A12" s="114"/>
      <c r="B12" s="133" t="str">
        <f>$B$11&amp;" フリガナ"</f>
        <v>屋号・商号 フリガナ</v>
      </c>
      <c r="C12" s="95" t="str">
        <f>情報入力!$D$22</f>
        <v xml:space="preserve"> </v>
      </c>
      <c r="D12" s="463"/>
      <c r="E12" s="455"/>
      <c r="F12" s="456"/>
      <c r="G12" s="77"/>
      <c r="H12" s="26" t="s">
        <v>29</v>
      </c>
      <c r="I12" s="27">
        <f>SUM($I$9:$I$11)</f>
        <v>0</v>
      </c>
      <c r="J12" s="29" t="e">
        <f t="shared" ref="J12:L12" si="7">IF($I$6=1, $I$12*(1+0.04*J$16), SUM(J$9:J$11) )</f>
        <v>#VALUE!</v>
      </c>
      <c r="K12" s="29" t="e">
        <f t="shared" si="7"/>
        <v>#VALUE!</v>
      </c>
      <c r="L12" s="29" t="e">
        <f t="shared" si="7"/>
        <v>#VALUE!</v>
      </c>
      <c r="M12" s="13"/>
      <c r="N12" s="165"/>
      <c r="Q12" s="72" t="str">
        <f t="shared" si="0"/>
        <v>屋号・商号 フリガナ</v>
      </c>
      <c r="R12" s="78"/>
      <c r="S12" s="78"/>
      <c r="T12" s="78"/>
      <c r="U12" s="78"/>
      <c r="V12" s="78"/>
      <c r="X12" s="72"/>
    </row>
    <row r="13" spans="1:24" s="76" customFormat="1">
      <c r="A13" s="114"/>
      <c r="B13" s="133" t="str">
        <f>IF($C$3=$R$3,"本店所在地","現住所")&amp;"：郵便番号"</f>
        <v>現住所：郵便番号</v>
      </c>
      <c r="C13" s="98"/>
      <c r="D13" s="87"/>
      <c r="E13" s="87"/>
      <c r="F13" s="134"/>
      <c r="G13" s="77"/>
      <c r="H13" s="26" t="s">
        <v>207</v>
      </c>
      <c r="I13" s="27">
        <f>SUM(情報入力!$D$85:$D$87)</f>
        <v>0</v>
      </c>
      <c r="J13" s="29">
        <f t="shared" ref="J13:L13" si="8">$I$13</f>
        <v>0</v>
      </c>
      <c r="K13" s="29">
        <f t="shared" si="8"/>
        <v>0</v>
      </c>
      <c r="L13" s="29">
        <f t="shared" si="8"/>
        <v>0</v>
      </c>
      <c r="M13" s="13" t="s">
        <v>208</v>
      </c>
      <c r="N13" s="165"/>
      <c r="Q13" s="72" t="str">
        <f t="shared" si="0"/>
        <v>現住所：郵便番号</v>
      </c>
      <c r="R13" s="78"/>
      <c r="S13" s="78"/>
      <c r="T13" s="78"/>
      <c r="U13" s="78"/>
      <c r="V13" s="78"/>
      <c r="X13" s="72"/>
    </row>
    <row r="14" spans="1:24" s="76" customFormat="1">
      <c r="A14" s="114"/>
      <c r="B14" s="133" t="str">
        <f>IF($C$3=$R$3,"本店所在地","現住所")&amp;"：都道府県市区町村"</f>
        <v>現住所：都道府県市区町村</v>
      </c>
      <c r="C14" s="88"/>
      <c r="D14" s="455"/>
      <c r="E14" s="455"/>
      <c r="F14" s="456"/>
      <c r="G14" s="77"/>
      <c r="H14" s="26" t="s">
        <v>18</v>
      </c>
      <c r="I14" s="27" t="str">
        <f>情報入力!$D$88</f>
        <v xml:space="preserve"> </v>
      </c>
      <c r="J14" s="29" t="e">
        <f t="shared" ref="J14" si="9">I$14-10</f>
        <v>#VALUE!</v>
      </c>
      <c r="K14" s="29" t="e">
        <f t="shared" ref="K14" si="10">J$14-10</f>
        <v>#VALUE!</v>
      </c>
      <c r="L14" s="29" t="e">
        <f t="shared" ref="L14" si="11">K$14-10</f>
        <v>#VALUE!</v>
      </c>
      <c r="M14" s="13"/>
      <c r="N14" s="165"/>
      <c r="Q14" s="72" t="str">
        <f t="shared" si="0"/>
        <v>現住所：都道府県市区町村</v>
      </c>
      <c r="R14" s="78"/>
      <c r="S14" s="78"/>
      <c r="T14" s="78"/>
      <c r="U14" s="78"/>
      <c r="V14" s="78"/>
      <c r="X14" s="72"/>
    </row>
    <row r="15" spans="1:24" s="76" customFormat="1">
      <c r="A15" s="114"/>
      <c r="B15" s="133" t="str">
        <f>IF($C$3=$R$3,"本店所在地","現住所")&amp;"：町域"</f>
        <v>現住所：町域</v>
      </c>
      <c r="C15" s="88"/>
      <c r="D15" s="87"/>
      <c r="E15" s="87"/>
      <c r="F15" s="134"/>
      <c r="G15" s="77"/>
      <c r="H15" s="26" t="s">
        <v>209</v>
      </c>
      <c r="I15" s="30">
        <f t="shared" ref="I15:L15" si="12">IFERROR(ROUNDDOWN(I$12/I$13/I$14,2),0)</f>
        <v>0</v>
      </c>
      <c r="J15" s="30">
        <f t="shared" si="12"/>
        <v>0</v>
      </c>
      <c r="K15" s="30">
        <f t="shared" si="12"/>
        <v>0</v>
      </c>
      <c r="L15" s="30">
        <f t="shared" si="12"/>
        <v>0</v>
      </c>
      <c r="M15" s="13" t="s">
        <v>210</v>
      </c>
      <c r="N15" s="165"/>
      <c r="Q15" s="72" t="str">
        <f t="shared" si="0"/>
        <v>現住所：町域</v>
      </c>
      <c r="R15" s="78"/>
      <c r="S15" s="78"/>
      <c r="T15" s="78"/>
      <c r="U15" s="78"/>
      <c r="V15" s="78"/>
      <c r="X15" s="72"/>
    </row>
    <row r="16" spans="1:24" s="76" customFormat="1" ht="19.5" thickBot="1">
      <c r="A16" s="114"/>
      <c r="B16" s="133" t="str">
        <f>IF($C$3=$R$3,"本店所在地","現住所")&amp;"：番地"</f>
        <v>現住所：番地</v>
      </c>
      <c r="C16" s="88"/>
      <c r="D16" s="455"/>
      <c r="E16" s="455"/>
      <c r="F16" s="456"/>
      <c r="G16" s="77"/>
      <c r="H16" s="26" t="s">
        <v>211</v>
      </c>
      <c r="I16" s="27">
        <v>0</v>
      </c>
      <c r="J16" s="31">
        <v>1</v>
      </c>
      <c r="K16" s="31">
        <v>2</v>
      </c>
      <c r="L16" s="31">
        <v>3</v>
      </c>
      <c r="M16" s="13"/>
      <c r="N16" s="165"/>
      <c r="Q16" s="72" t="str">
        <f t="shared" si="0"/>
        <v>現住所：番地</v>
      </c>
      <c r="R16" s="78"/>
      <c r="S16" s="78"/>
      <c r="T16" s="78"/>
      <c r="U16" s="78"/>
      <c r="V16" s="78"/>
      <c r="X16" s="72"/>
    </row>
    <row r="17" spans="1:24" s="76" customFormat="1" ht="20.25" thickTop="1" thickBot="1">
      <c r="A17" s="114"/>
      <c r="B17" s="133" t="str">
        <f>IF($C$3=$R$3,"本店所在地","現住所")&amp;"：ビル・マンション名"</f>
        <v>現住所：ビル・マンション名</v>
      </c>
      <c r="C17" s="94"/>
      <c r="D17" s="87"/>
      <c r="E17" s="87"/>
      <c r="F17" s="134"/>
      <c r="G17" s="77"/>
      <c r="H17" s="21" t="s">
        <v>212</v>
      </c>
      <c r="I17" s="130"/>
      <c r="J17" s="32" t="str">
        <f t="shared" ref="J17:L17" si="13">IFERROR(ROUNDDOWN(
((J$15-$I$15)/ABS($I$15)+1)^(1/J$16)-1,3),"-")</f>
        <v>-</v>
      </c>
      <c r="K17" s="33" t="str">
        <f t="shared" si="13"/>
        <v>-</v>
      </c>
      <c r="L17" s="34" t="str">
        <f t="shared" si="13"/>
        <v>-</v>
      </c>
      <c r="M17" s="13" t="s">
        <v>4595</v>
      </c>
      <c r="N17" s="165"/>
      <c r="Q17" s="72" t="str">
        <f t="shared" si="0"/>
        <v>現住所：ビル・マンション名</v>
      </c>
      <c r="R17" s="78"/>
      <c r="S17" s="78"/>
      <c r="T17" s="78"/>
      <c r="U17" s="78"/>
      <c r="V17" s="78"/>
      <c r="X17" s="72"/>
    </row>
    <row r="18" spans="1:24" s="76" customFormat="1" ht="19.5" thickBot="1">
      <c r="A18" s="114"/>
      <c r="B18" s="133" t="s">
        <v>4467</v>
      </c>
      <c r="C18" s="85" t="str">
        <f>情報入力!$D$42</f>
        <v xml:space="preserve"> </v>
      </c>
      <c r="D18" s="463"/>
      <c r="E18" s="455"/>
      <c r="F18" s="456"/>
      <c r="G18" s="77"/>
      <c r="H18" s="35" t="s">
        <v>213</v>
      </c>
      <c r="I18" s="882" t="str">
        <f>IF(COUNTIF($I$9:$L$9,0)&gt;1,"-",
IF(OR( $I$9&gt;$J$9, $J$9&gt;$K$9, $K$9&gt;$L$9 ),"営業利益が減少しています、営業利益の修正をお願いいたします。","問題なし"))</f>
        <v>営業利益が減少しています、営業利益の修正をお願いいたします。</v>
      </c>
      <c r="J18" s="883"/>
      <c r="K18" s="883"/>
      <c r="L18" s="884"/>
      <c r="M18" s="13"/>
      <c r="N18" s="165"/>
      <c r="Q18" s="72" t="str">
        <f t="shared" si="0"/>
        <v>業種コード</v>
      </c>
      <c r="R18" s="78"/>
      <c r="S18" s="78"/>
      <c r="T18" s="78"/>
      <c r="U18" s="78"/>
      <c r="V18" s="78"/>
      <c r="X18" s="72"/>
    </row>
    <row r="19" spans="1:24" s="76" customFormat="1" ht="19.5" thickBot="1">
      <c r="A19" s="114" t="s">
        <v>4563</v>
      </c>
      <c r="B19" s="133" t="s">
        <v>4468</v>
      </c>
      <c r="C19" s="99"/>
      <c r="D19" s="87"/>
      <c r="E19" s="87"/>
      <c r="F19" s="134"/>
      <c r="G19" s="77"/>
      <c r="H19" s="26" t="s">
        <v>214</v>
      </c>
      <c r="I19" s="131" t="s">
        <v>215</v>
      </c>
      <c r="J19" s="19" t="str">
        <f t="shared" ref="J19:L19" si="14">J$8</f>
        <v>2026/4～2027/3</v>
      </c>
      <c r="K19" s="36" t="str">
        <f t="shared" si="14"/>
        <v>2027/4～2028/3</v>
      </c>
      <c r="L19" s="36" t="str">
        <f t="shared" si="14"/>
        <v>2028/4～2029/3</v>
      </c>
      <c r="M19" s="13"/>
      <c r="N19" s="165"/>
      <c r="Q19" s="72" t="str">
        <f t="shared" si="0"/>
        <v>生年月日</v>
      </c>
      <c r="R19" s="78"/>
      <c r="S19" s="78"/>
      <c r="T19" s="78"/>
      <c r="U19" s="78"/>
      <c r="V19" s="78"/>
      <c r="X19" s="72"/>
    </row>
    <row r="20" spans="1:24" s="76" customFormat="1" ht="19.5" thickTop="1">
      <c r="A20" s="114" t="s">
        <v>4563</v>
      </c>
      <c r="B20" s="133" t="s">
        <v>4469</v>
      </c>
      <c r="C20" s="88"/>
      <c r="D20" s="455"/>
      <c r="E20" s="455"/>
      <c r="F20" s="456"/>
      <c r="G20" s="77"/>
      <c r="H20" s="26" t="s">
        <v>216</v>
      </c>
      <c r="I20" s="37">
        <f>SUM(情報入力!$K$84:$K$88)</f>
        <v>0</v>
      </c>
      <c r="J20" s="38">
        <f t="shared" ref="J20" si="15">ROUNDUP(I$20*1.015,0)</f>
        <v>0</v>
      </c>
      <c r="K20" s="38">
        <f t="shared" ref="K20" si="16">ROUNDUP(J$20*1.015,0)</f>
        <v>0</v>
      </c>
      <c r="L20" s="38">
        <f t="shared" ref="L20" si="17">ROUNDUP(K$20*1.015,0)</f>
        <v>0</v>
      </c>
      <c r="M20" s="13" t="s">
        <v>217</v>
      </c>
      <c r="N20" s="165"/>
      <c r="Q20" s="72" t="str">
        <f t="shared" si="0"/>
        <v>事業所：郵便番号</v>
      </c>
      <c r="R20" s="78"/>
      <c r="S20" s="78"/>
      <c r="T20" s="78"/>
      <c r="U20" s="78"/>
      <c r="V20" s="78"/>
      <c r="X20" s="72"/>
    </row>
    <row r="21" spans="1:24" s="76" customFormat="1">
      <c r="A21" s="114" t="s">
        <v>4563</v>
      </c>
      <c r="B21" s="133" t="s">
        <v>4470</v>
      </c>
      <c r="C21" s="88"/>
      <c r="D21" s="87"/>
      <c r="E21" s="87"/>
      <c r="F21" s="134"/>
      <c r="G21" s="77"/>
      <c r="H21" s="13"/>
      <c r="I21" s="39"/>
      <c r="J21" s="40" t="str">
        <f t="shared" ref="J21" si="18">IFERROR(J$20/I$20-1,"")</f>
        <v/>
      </c>
      <c r="K21" s="40" t="str">
        <f t="shared" ref="K21" si="19">IFERROR(K$20/J$20-1,"")</f>
        <v/>
      </c>
      <c r="L21" s="40" t="str">
        <f t="shared" ref="L21" si="20">IFERROR(L$20/K$20-1,"")</f>
        <v/>
      </c>
      <c r="M21" s="13"/>
      <c r="N21" s="165"/>
      <c r="Q21" s="72" t="str">
        <f t="shared" si="0"/>
        <v>事業所：都道府県市区町村</v>
      </c>
      <c r="R21" s="78"/>
      <c r="S21" s="78"/>
      <c r="T21" s="78"/>
      <c r="U21" s="78"/>
      <c r="V21" s="78"/>
      <c r="X21" s="72"/>
    </row>
    <row r="22" spans="1:24" s="76" customFormat="1">
      <c r="A22" s="114" t="s">
        <v>4563</v>
      </c>
      <c r="B22" s="133" t="s">
        <v>4471</v>
      </c>
      <c r="C22" s="88"/>
      <c r="D22" s="455"/>
      <c r="E22" s="455"/>
      <c r="F22" s="456"/>
      <c r="G22" s="77"/>
      <c r="H22" s="13"/>
      <c r="I22" s="13" t="s">
        <v>218</v>
      </c>
      <c r="J22" s="13"/>
      <c r="K22" s="13"/>
      <c r="L22" s="13"/>
      <c r="M22" s="13"/>
      <c r="N22" s="165"/>
      <c r="Q22" s="72" t="str">
        <f t="shared" si="0"/>
        <v>事業所：町域</v>
      </c>
      <c r="R22" s="78"/>
      <c r="S22" s="78"/>
      <c r="T22" s="78"/>
      <c r="U22" s="78"/>
      <c r="V22" s="78"/>
      <c r="X22" s="72"/>
    </row>
    <row r="23" spans="1:24" s="76" customFormat="1">
      <c r="A23" s="114" t="s">
        <v>4563</v>
      </c>
      <c r="B23" s="133" t="s">
        <v>4472</v>
      </c>
      <c r="C23" s="88"/>
      <c r="D23" s="87"/>
      <c r="E23" s="87"/>
      <c r="F23" s="134"/>
      <c r="G23" s="77"/>
      <c r="H23" s="859" t="s">
        <v>4439</v>
      </c>
      <c r="I23" s="860"/>
      <c r="J23" s="42" t="str">
        <f ca="1">IFERROR(J$13*J$14*($J$28+50),"")</f>
        <v/>
      </c>
      <c r="K23" s="29" t="str">
        <f ca="1">IFERROR(K$13*K$14*($J$28+50),"")</f>
        <v/>
      </c>
      <c r="L23" s="29" t="str">
        <f ca="1">IFERROR(L$13*L$14*($J$28+50),"")</f>
        <v/>
      </c>
      <c r="M23" s="13" t="s">
        <v>4440</v>
      </c>
      <c r="N23" s="165"/>
      <c r="Q23" s="72" t="str">
        <f t="shared" si="0"/>
        <v>事業所：番地</v>
      </c>
      <c r="R23" s="78"/>
      <c r="S23" s="78"/>
      <c r="T23" s="78"/>
      <c r="U23" s="78"/>
      <c r="V23" s="78"/>
      <c r="X23" s="72"/>
    </row>
    <row r="24" spans="1:24" s="76" customFormat="1" ht="19.5" thickBot="1">
      <c r="A24" s="114" t="s">
        <v>4563</v>
      </c>
      <c r="B24" s="133" t="s">
        <v>4473</v>
      </c>
      <c r="C24" s="94"/>
      <c r="D24" s="455"/>
      <c r="E24" s="455"/>
      <c r="F24" s="456"/>
      <c r="G24" s="77"/>
      <c r="H24" s="13"/>
      <c r="I24" s="41" t="s">
        <v>4441</v>
      </c>
      <c r="J24" s="42" t="str">
        <f t="shared" ref="J24:L24" ca="1" si="21">IFERROR(J$20-J$23,"")</f>
        <v/>
      </c>
      <c r="K24" s="29" t="str">
        <f t="shared" ca="1" si="21"/>
        <v/>
      </c>
      <c r="L24" s="29" t="str">
        <f t="shared" ca="1" si="21"/>
        <v/>
      </c>
      <c r="M24" s="13" t="s">
        <v>4442</v>
      </c>
      <c r="N24" s="165"/>
      <c r="Q24" s="72" t="str">
        <f t="shared" si="0"/>
        <v>事業所：ビル・マンション名</v>
      </c>
      <c r="R24" s="78"/>
      <c r="S24" s="78"/>
      <c r="T24" s="78"/>
      <c r="U24" s="78"/>
      <c r="V24" s="78"/>
      <c r="X24" s="72"/>
    </row>
    <row r="25" spans="1:24" s="76" customFormat="1" ht="19.5" thickBot="1">
      <c r="A25" s="114"/>
      <c r="B25" s="133" t="str">
        <f>IF($C$3=$R$3,"設立年月日","事業開始年月日")&amp;""</f>
        <v>事業開始年月日</v>
      </c>
      <c r="C25" s="86" t="str">
        <f>TEXT(情報入力!$D$44,"YYYY/MM/DD")</f>
        <v xml:space="preserve"> </v>
      </c>
      <c r="D25" s="486"/>
      <c r="E25" s="87"/>
      <c r="F25" s="134"/>
      <c r="G25" s="77"/>
      <c r="H25" s="13"/>
      <c r="I25" s="13"/>
      <c r="J25" s="13"/>
      <c r="K25" s="13"/>
      <c r="L25" s="13"/>
      <c r="M25" s="13"/>
      <c r="N25" s="165"/>
      <c r="Q25" s="72" t="str">
        <f t="shared" si="0"/>
        <v>事業開始年月日</v>
      </c>
      <c r="R25" s="78"/>
      <c r="S25" s="78"/>
      <c r="T25" s="78"/>
      <c r="U25" s="78"/>
      <c r="V25" s="78"/>
      <c r="X25" s="72"/>
    </row>
    <row r="26" spans="1:24" s="76" customFormat="1" ht="19.5" thickBot="1">
      <c r="A26" s="114"/>
      <c r="B26" s="133" t="s">
        <v>4523</v>
      </c>
      <c r="C26" s="502">
        <v>0</v>
      </c>
      <c r="D26" s="455"/>
      <c r="E26" s="455"/>
      <c r="F26" s="456"/>
      <c r="G26" s="77"/>
      <c r="H26" s="43" t="s">
        <v>219</v>
      </c>
      <c r="I26" s="44"/>
      <c r="J26" s="44"/>
      <c r="K26" s="44"/>
      <c r="L26" s="45"/>
      <c r="M26" s="13"/>
      <c r="N26" s="165"/>
      <c r="Q26" s="72" t="str">
        <f t="shared" si="0"/>
        <v>現在：資本金</v>
      </c>
      <c r="R26" s="78"/>
      <c r="S26" s="78"/>
      <c r="T26" s="78"/>
      <c r="U26" s="78"/>
      <c r="V26" s="78"/>
      <c r="X26" s="72"/>
    </row>
    <row r="27" spans="1:24" s="76" customFormat="1" ht="19.5" thickBot="1">
      <c r="A27" s="114"/>
      <c r="B27" s="133" t="s">
        <v>4474</v>
      </c>
      <c r="C27" s="97" t="str">
        <f>IF(情報入力!$D$46="","",情報入力!$D$46&amp;"軒")</f>
        <v/>
      </c>
      <c r="D27" s="486"/>
      <c r="E27" s="87"/>
      <c r="F27" s="134"/>
      <c r="G27" s="77"/>
      <c r="H27" s="885" t="s">
        <v>220</v>
      </c>
      <c r="I27" s="886"/>
      <c r="J27" s="542" t="s">
        <v>4678</v>
      </c>
      <c r="K27" s="46" t="s">
        <v>221</v>
      </c>
      <c r="L27" s="47" t="s">
        <v>222</v>
      </c>
      <c r="M27" s="13"/>
      <c r="N27" s="165"/>
      <c r="Q27" s="72" t="str">
        <f t="shared" si="0"/>
        <v>店舗・事業所数</v>
      </c>
      <c r="R27" s="78"/>
      <c r="S27" s="78"/>
      <c r="T27" s="78"/>
      <c r="U27" s="78"/>
      <c r="V27" s="78"/>
      <c r="X27" s="72"/>
    </row>
    <row r="28" spans="1:24" s="76" customFormat="1" ht="19.5" thickBot="1">
      <c r="A28" s="114"/>
      <c r="B28" s="133" t="s">
        <v>4475</v>
      </c>
      <c r="C28" s="89" t="str">
        <f>情報入力!$D$47&amp;""</f>
        <v/>
      </c>
      <c r="D28" s="463"/>
      <c r="E28" s="455"/>
      <c r="F28" s="456"/>
      <c r="G28" s="77"/>
      <c r="H28" s="35"/>
      <c r="I28" s="48"/>
      <c r="J28" s="49" t="str">
        <f ca="1">情報入力!$C$118</f>
        <v/>
      </c>
      <c r="K28" s="50" t="str">
        <f>IFERROR(($I$20-情報入力!$K$84)/$I$14/$I$13,"従業員数0?")</f>
        <v>従業員数0?</v>
      </c>
      <c r="L28" s="51" t="str">
        <f ca="1">IFERROR(IF(情報入力!$C$118="","",IF($K$28&gt;=$J$28,"問題なし","最低賃金割れ")),"エラー")</f>
        <v/>
      </c>
      <c r="M28" s="13"/>
      <c r="N28" s="165"/>
      <c r="Q28" s="72" t="str">
        <f t="shared" si="0"/>
        <v>事業者URL</v>
      </c>
      <c r="R28" s="78"/>
      <c r="S28" s="78"/>
      <c r="T28" s="78"/>
      <c r="U28" s="78"/>
      <c r="V28" s="78"/>
      <c r="X28" s="72"/>
    </row>
    <row r="29" spans="1:24" s="76" customFormat="1" ht="19.5" thickBot="1">
      <c r="A29" s="114"/>
      <c r="B29" s="133" t="s">
        <v>4476</v>
      </c>
      <c r="C29" s="479" t="str">
        <f>情報入力!$D$49&amp;""</f>
        <v xml:space="preserve"> </v>
      </c>
      <c r="D29" s="486" t="s">
        <v>4602</v>
      </c>
      <c r="E29" s="87"/>
      <c r="F29" s="134"/>
      <c r="G29" s="77"/>
      <c r="H29" s="35" t="s">
        <v>223</v>
      </c>
      <c r="I29" s="856" t="str">
        <f>IF(COUNTIF($I$9:$L$9,0)&gt;1,"-",
IF(OR(0.04&gt;$J$17, 0.04&gt;$L$17 ),"労働生産性の計画数値が基準を下回っています。営業利益を見直してください。","問題なし"))</f>
        <v>問題なし</v>
      </c>
      <c r="J29" s="857"/>
      <c r="K29" s="857"/>
      <c r="L29" s="858"/>
      <c r="M29" s="13"/>
      <c r="N29" s="165"/>
      <c r="Q29" s="72" t="str">
        <f t="shared" si="0"/>
        <v>事業内容</v>
      </c>
      <c r="R29" s="78"/>
      <c r="S29" s="78"/>
      <c r="T29" s="78"/>
      <c r="U29" s="78"/>
      <c r="V29" s="78"/>
      <c r="X29" s="72"/>
    </row>
    <row r="30" spans="1:24" s="76" customFormat="1" ht="19.5" thickBot="1">
      <c r="A30" s="114"/>
      <c r="B30" s="135" t="s">
        <v>4477</v>
      </c>
      <c r="C30" s="480" t="str">
        <f>IF(情報入力!$D$45="","",情報入力!$D$45&amp;"月")</f>
        <v>12月</v>
      </c>
      <c r="D30" s="457" t="s">
        <v>4598</v>
      </c>
      <c r="E30" s="457"/>
      <c r="F30" s="458"/>
      <c r="G30" s="77"/>
      <c r="H30" s="13"/>
      <c r="I30" s="13"/>
      <c r="J30" s="13"/>
      <c r="K30" s="13"/>
      <c r="L30" s="13"/>
      <c r="M30" s="13"/>
      <c r="N30" s="165"/>
      <c r="Q30" s="72" t="str">
        <f t="shared" si="0"/>
        <v>決算月</v>
      </c>
      <c r="R30" s="78"/>
      <c r="S30" s="78"/>
      <c r="T30" s="78"/>
      <c r="U30" s="78"/>
      <c r="V30" s="78"/>
      <c r="X30" s="72"/>
    </row>
    <row r="31" spans="1:24" s="76" customFormat="1">
      <c r="A31" s="112"/>
      <c r="B31" s="160" t="s">
        <v>4494</v>
      </c>
      <c r="C31" s="140"/>
      <c r="D31" s="465"/>
      <c r="E31" s="137"/>
      <c r="F31" s="138"/>
      <c r="G31" s="77"/>
      <c r="H31" s="43" t="s">
        <v>224</v>
      </c>
      <c r="I31" s="44"/>
      <c r="J31" s="44"/>
      <c r="K31" s="45"/>
      <c r="L31" s="13"/>
      <c r="M31" s="13"/>
      <c r="N31" s="165"/>
      <c r="Q31" s="72" t="e">
        <f>#REF!&amp;""</f>
        <v>#REF!</v>
      </c>
      <c r="R31" s="78"/>
      <c r="S31" s="78"/>
      <c r="T31" s="78"/>
      <c r="U31" s="78"/>
      <c r="V31" s="78"/>
      <c r="X31" s="72"/>
    </row>
    <row r="32" spans="1:24" s="76" customFormat="1">
      <c r="A32" s="114"/>
      <c r="B32" s="133" t="s">
        <v>4549</v>
      </c>
      <c r="C32" s="89" t="str">
        <f>情報入力!$E$25&amp;" "&amp;情報入力!$K$25</f>
        <v xml:space="preserve">   </v>
      </c>
      <c r="D32" s="463"/>
      <c r="E32" s="455"/>
      <c r="F32" s="456"/>
      <c r="G32" s="77"/>
      <c r="H32" s="872" t="s">
        <v>225</v>
      </c>
      <c r="I32" s="880"/>
      <c r="J32" s="887" t="str">
        <f>情報入力!K77</f>
        <v xml:space="preserve"> </v>
      </c>
      <c r="K32" s="888"/>
      <c r="L32" s="13"/>
      <c r="M32" s="13"/>
      <c r="N32" s="165"/>
      <c r="Q32" s="72" t="str">
        <f t="shared" si="0"/>
        <v>担当者氏名</v>
      </c>
      <c r="R32" s="78"/>
      <c r="S32" s="78"/>
      <c r="T32" s="78"/>
      <c r="U32" s="78"/>
      <c r="V32" s="78"/>
      <c r="X32" s="72"/>
    </row>
    <row r="33" spans="1:24" s="76" customFormat="1" ht="19.5" thickBot="1">
      <c r="A33" s="114"/>
      <c r="B33" s="133" t="s">
        <v>4550</v>
      </c>
      <c r="C33" s="89" t="str">
        <f>情報入力!$E$24&amp;" "&amp;情報入力!$K$24</f>
        <v xml:space="preserve">   </v>
      </c>
      <c r="D33" s="486"/>
      <c r="E33" s="87"/>
      <c r="F33" s="134"/>
      <c r="G33" s="77"/>
      <c r="H33" s="872" t="s">
        <v>226</v>
      </c>
      <c r="I33" s="880"/>
      <c r="J33" s="854" t="str">
        <f>IFERROR(ROUNDDOWN($J$32*$J$35,0),"")</f>
        <v/>
      </c>
      <c r="K33" s="855"/>
      <c r="L33" s="13"/>
      <c r="M33" s="13"/>
      <c r="N33" s="165"/>
      <c r="Q33" s="72" t="str">
        <f t="shared" si="0"/>
        <v>担当者氏名フリガナ</v>
      </c>
      <c r="R33" s="78"/>
      <c r="S33" s="78"/>
      <c r="T33" s="78"/>
      <c r="U33" s="78"/>
      <c r="V33" s="78"/>
      <c r="X33" s="72"/>
    </row>
    <row r="34" spans="1:24" s="76" customFormat="1">
      <c r="A34" s="114"/>
      <c r="B34" s="133" t="s">
        <v>4552</v>
      </c>
      <c r="C34" s="89" t="str">
        <f>情報入力!$D$29&amp;""</f>
        <v xml:space="preserve"> </v>
      </c>
      <c r="D34" s="463"/>
      <c r="E34" s="455"/>
      <c r="F34" s="456"/>
      <c r="G34" s="77"/>
      <c r="H34" s="872" t="s">
        <v>4648</v>
      </c>
      <c r="I34" s="873"/>
      <c r="J34" s="874"/>
      <c r="K34" s="875"/>
      <c r="L34" s="14"/>
      <c r="M34" s="13"/>
      <c r="N34" s="165"/>
      <c r="Q34" s="72" t="str">
        <f t="shared" si="0"/>
        <v>担当者メールアドレス</v>
      </c>
      <c r="R34" s="78"/>
      <c r="S34" s="78"/>
      <c r="T34" s="78"/>
      <c r="U34" s="78"/>
      <c r="V34" s="78"/>
      <c r="X34" s="72"/>
    </row>
    <row r="35" spans="1:24" s="76" customFormat="1" ht="19.5" thickBot="1">
      <c r="A35" s="114"/>
      <c r="B35" s="133" t="s">
        <v>4551</v>
      </c>
      <c r="C35" s="96" t="str">
        <f>情報入力!$D$30</f>
        <v xml:space="preserve"> </v>
      </c>
      <c r="D35" s="486"/>
      <c r="E35" s="87"/>
      <c r="F35" s="134"/>
      <c r="G35" s="77"/>
      <c r="H35" s="872" t="s">
        <v>227</v>
      </c>
      <c r="I35" s="873"/>
      <c r="J35" s="876">
        <v>0.17</v>
      </c>
      <c r="K35" s="877"/>
      <c r="L35" s="13"/>
      <c r="M35" s="13"/>
      <c r="N35" s="165"/>
      <c r="Q35" s="72" t="str">
        <f t="shared" si="0"/>
        <v>担当者携帯番号</v>
      </c>
      <c r="R35" s="78"/>
      <c r="S35" s="78"/>
      <c r="T35" s="78"/>
      <c r="U35" s="78"/>
      <c r="V35" s="78"/>
      <c r="X35" s="72"/>
    </row>
    <row r="36" spans="1:24" s="76" customFormat="1" ht="19.5" thickBot="1">
      <c r="A36" s="114"/>
      <c r="B36" s="473" t="s">
        <v>4516</v>
      </c>
      <c r="C36" s="80">
        <v>1</v>
      </c>
      <c r="D36" s="455"/>
      <c r="E36" s="455"/>
      <c r="F36" s="456"/>
      <c r="G36" s="77"/>
      <c r="H36" s="872" t="s">
        <v>228</v>
      </c>
      <c r="I36" s="873"/>
      <c r="J36" s="878" t="str">
        <f>IFERROR(IF($J$34/$J$33&lt;1,"問題なし","申請不可"),"エラー")</f>
        <v>エラー</v>
      </c>
      <c r="K36" s="879"/>
      <c r="L36" s="13"/>
      <c r="M36" s="13"/>
      <c r="N36" s="165"/>
      <c r="Q36" s="72" t="str">
        <f t="shared" si="0"/>
        <v>現在：代表者・役員数</v>
      </c>
      <c r="R36" s="78"/>
      <c r="S36" s="78"/>
      <c r="T36" s="78"/>
      <c r="U36" s="78"/>
      <c r="V36" s="78"/>
      <c r="X36" s="72"/>
    </row>
    <row r="37" spans="1:24" s="76" customFormat="1" hidden="1" outlineLevel="1">
      <c r="A37" s="115"/>
      <c r="B37" s="153" t="s">
        <v>4495</v>
      </c>
      <c r="C37" s="82"/>
      <c r="D37" s="466"/>
      <c r="E37" s="103"/>
      <c r="F37" s="141"/>
      <c r="G37" s="77"/>
      <c r="H37" s="13"/>
      <c r="I37" s="13"/>
      <c r="J37" s="13"/>
      <c r="K37" s="13"/>
      <c r="L37" s="13"/>
      <c r="M37" s="13"/>
      <c r="N37" s="165"/>
      <c r="Q37" s="72" t="e">
        <f>#REF!&amp;""</f>
        <v>#REF!</v>
      </c>
      <c r="R37" s="78"/>
      <c r="S37" s="78"/>
      <c r="T37" s="78"/>
      <c r="U37" s="78"/>
      <c r="V37" s="78"/>
      <c r="X37" s="72"/>
    </row>
    <row r="38" spans="1:24" s="76" customFormat="1" hidden="1" outlineLevel="1">
      <c r="A38" s="114" t="s">
        <v>4562</v>
      </c>
      <c r="B38" s="161" t="s">
        <v>4444</v>
      </c>
      <c r="C38" s="162" t="s">
        <v>4556</v>
      </c>
      <c r="D38" s="467" t="s">
        <v>4445</v>
      </c>
      <c r="E38" s="163" t="s">
        <v>4557</v>
      </c>
      <c r="F38" s="164" t="s">
        <v>4558</v>
      </c>
      <c r="G38" s="79"/>
      <c r="H38" s="13"/>
      <c r="I38" s="13"/>
      <c r="J38" s="13"/>
      <c r="K38" s="13"/>
      <c r="L38" s="13"/>
      <c r="M38" s="13"/>
      <c r="N38" s="165"/>
      <c r="Q38" s="72" t="str">
        <f t="shared" si="0"/>
        <v>役職</v>
      </c>
      <c r="R38" s="78"/>
      <c r="S38" s="78"/>
      <c r="T38" s="78"/>
      <c r="U38" s="78"/>
      <c r="V38" s="78"/>
      <c r="X38" s="72"/>
    </row>
    <row r="39" spans="1:24" s="76" customFormat="1" hidden="1" outlineLevel="1">
      <c r="A39" s="114" t="s">
        <v>4562</v>
      </c>
      <c r="B39" s="142"/>
      <c r="C39" s="92"/>
      <c r="D39" s="92"/>
      <c r="E39" s="91"/>
      <c r="F39" s="143"/>
      <c r="G39" s="79"/>
      <c r="H39" s="13"/>
      <c r="I39" s="13"/>
      <c r="J39" s="13"/>
      <c r="K39" s="13"/>
      <c r="L39" s="13"/>
      <c r="M39" s="13"/>
      <c r="N39" s="165"/>
      <c r="Q39" s="72" t="str">
        <f t="shared" si="0"/>
        <v/>
      </c>
      <c r="R39" s="78"/>
      <c r="S39" s="78"/>
      <c r="T39" s="78"/>
      <c r="U39" s="78"/>
      <c r="V39" s="78"/>
      <c r="X39" s="72"/>
    </row>
    <row r="40" spans="1:24" s="76" customFormat="1" hidden="1" outlineLevel="1">
      <c r="A40" s="114" t="s">
        <v>4562</v>
      </c>
      <c r="B40" s="142"/>
      <c r="C40" s="92"/>
      <c r="D40" s="92"/>
      <c r="E40" s="91"/>
      <c r="F40" s="143"/>
      <c r="G40" s="79"/>
      <c r="H40" s="13"/>
      <c r="I40" s="13"/>
      <c r="J40" s="13"/>
      <c r="K40" s="13"/>
      <c r="L40" s="13"/>
      <c r="M40" s="13"/>
      <c r="N40" s="165"/>
      <c r="Q40" s="72" t="str">
        <f t="shared" si="0"/>
        <v/>
      </c>
      <c r="R40" s="78"/>
      <c r="S40" s="78"/>
      <c r="T40" s="78"/>
      <c r="U40" s="78"/>
      <c r="V40" s="78"/>
      <c r="X40" s="72"/>
    </row>
    <row r="41" spans="1:24" s="76" customFormat="1" hidden="1" outlineLevel="1">
      <c r="A41" s="114" t="s">
        <v>4562</v>
      </c>
      <c r="B41" s="142"/>
      <c r="C41" s="92"/>
      <c r="D41" s="92"/>
      <c r="E41" s="91"/>
      <c r="F41" s="143"/>
      <c r="G41" s="79"/>
      <c r="H41" s="13"/>
      <c r="I41" s="13"/>
      <c r="J41" s="13"/>
      <c r="K41" s="13"/>
      <c r="L41" s="13"/>
      <c r="M41" s="13"/>
      <c r="N41" s="165"/>
      <c r="Q41" s="72" t="str">
        <f t="shared" si="0"/>
        <v/>
      </c>
      <c r="R41" s="78"/>
      <c r="S41" s="78"/>
      <c r="T41" s="78"/>
      <c r="U41" s="78"/>
      <c r="V41" s="78"/>
      <c r="X41" s="72"/>
    </row>
    <row r="42" spans="1:24" s="76" customFormat="1" hidden="1" outlineLevel="1">
      <c r="A42" s="114" t="s">
        <v>4562</v>
      </c>
      <c r="B42" s="142"/>
      <c r="C42" s="92"/>
      <c r="D42" s="92"/>
      <c r="E42" s="91"/>
      <c r="F42" s="143"/>
      <c r="G42" s="79"/>
      <c r="H42" s="13"/>
      <c r="I42" s="13"/>
      <c r="J42" s="13"/>
      <c r="K42" s="13"/>
      <c r="L42" s="13"/>
      <c r="M42" s="13"/>
      <c r="N42" s="165"/>
      <c r="Q42" s="72" t="str">
        <f t="shared" si="0"/>
        <v/>
      </c>
      <c r="R42" s="78"/>
      <c r="S42" s="78"/>
      <c r="T42" s="78"/>
      <c r="U42" s="78"/>
      <c r="V42" s="78"/>
      <c r="X42" s="72"/>
    </row>
    <row r="43" spans="1:24" s="76" customFormat="1" hidden="1" outlineLevel="1">
      <c r="A43" s="114" t="s">
        <v>4562</v>
      </c>
      <c r="B43" s="142"/>
      <c r="C43" s="92"/>
      <c r="D43" s="92"/>
      <c r="E43" s="91"/>
      <c r="F43" s="143"/>
      <c r="G43" s="79"/>
      <c r="H43" s="13"/>
      <c r="I43" s="13"/>
      <c r="J43" s="13"/>
      <c r="K43" s="13"/>
      <c r="L43" s="13"/>
      <c r="M43" s="13"/>
      <c r="N43" s="165"/>
      <c r="Q43" s="72" t="str">
        <f t="shared" si="0"/>
        <v/>
      </c>
      <c r="R43" s="78"/>
      <c r="S43" s="78"/>
      <c r="T43" s="78"/>
      <c r="U43" s="78"/>
      <c r="V43" s="78"/>
      <c r="X43" s="72"/>
    </row>
    <row r="44" spans="1:24" s="76" customFormat="1" hidden="1" outlineLevel="1">
      <c r="A44" s="114" t="s">
        <v>4562</v>
      </c>
      <c r="B44" s="142"/>
      <c r="C44" s="92"/>
      <c r="D44" s="92"/>
      <c r="E44" s="91"/>
      <c r="F44" s="143"/>
      <c r="G44" s="79"/>
      <c r="H44" s="13"/>
      <c r="I44" s="13"/>
      <c r="J44" s="13"/>
      <c r="K44" s="13"/>
      <c r="L44" s="13"/>
      <c r="M44" s="13"/>
      <c r="N44" s="165"/>
      <c r="Q44" s="72" t="str">
        <f t="shared" si="0"/>
        <v/>
      </c>
      <c r="R44" s="78"/>
      <c r="S44" s="78"/>
      <c r="T44" s="78"/>
      <c r="U44" s="78"/>
      <c r="V44" s="78"/>
      <c r="X44" s="72"/>
    </row>
    <row r="45" spans="1:24" s="76" customFormat="1" hidden="1" outlineLevel="1">
      <c r="A45" s="114" t="s">
        <v>4562</v>
      </c>
      <c r="B45" s="142"/>
      <c r="C45" s="92"/>
      <c r="D45" s="92"/>
      <c r="E45" s="91"/>
      <c r="F45" s="143"/>
      <c r="G45" s="79"/>
      <c r="H45" s="13"/>
      <c r="I45" s="13"/>
      <c r="J45" s="13"/>
      <c r="K45" s="13"/>
      <c r="L45" s="13"/>
      <c r="M45" s="13"/>
      <c r="N45" s="165"/>
      <c r="Q45" s="72" t="str">
        <f t="shared" si="0"/>
        <v/>
      </c>
      <c r="R45" s="78"/>
      <c r="S45" s="78"/>
      <c r="T45" s="78"/>
      <c r="U45" s="78"/>
      <c r="V45" s="78"/>
      <c r="X45" s="72"/>
    </row>
    <row r="46" spans="1:24" s="76" customFormat="1" hidden="1" outlineLevel="1">
      <c r="A46" s="114" t="s">
        <v>4562</v>
      </c>
      <c r="B46" s="142"/>
      <c r="C46" s="92"/>
      <c r="D46" s="92"/>
      <c r="E46" s="91"/>
      <c r="F46" s="143"/>
      <c r="G46" s="79"/>
      <c r="H46" s="13"/>
      <c r="I46" s="13"/>
      <c r="J46" s="13"/>
      <c r="K46" s="13"/>
      <c r="L46" s="13"/>
      <c r="M46" s="13"/>
      <c r="N46" s="165"/>
      <c r="Q46" s="72" t="str">
        <f t="shared" si="0"/>
        <v/>
      </c>
      <c r="R46" s="78"/>
      <c r="S46" s="78"/>
      <c r="T46" s="78"/>
      <c r="U46" s="78"/>
      <c r="V46" s="78"/>
      <c r="X46" s="72"/>
    </row>
    <row r="47" spans="1:24" s="76" customFormat="1" hidden="1" outlineLevel="1">
      <c r="A47" s="114" t="s">
        <v>4562</v>
      </c>
      <c r="B47" s="142"/>
      <c r="C47" s="92"/>
      <c r="D47" s="92"/>
      <c r="E47" s="91"/>
      <c r="F47" s="143"/>
      <c r="G47" s="79"/>
      <c r="H47" s="166"/>
      <c r="I47" s="166"/>
      <c r="J47" s="166"/>
      <c r="K47" s="166"/>
      <c r="L47" s="166"/>
      <c r="M47" s="166"/>
      <c r="N47" s="165"/>
      <c r="Q47" s="72" t="str">
        <f t="shared" si="0"/>
        <v/>
      </c>
      <c r="R47" s="78"/>
      <c r="S47" s="78"/>
      <c r="T47" s="78"/>
      <c r="U47" s="78"/>
      <c r="V47" s="78"/>
      <c r="X47" s="72"/>
    </row>
    <row r="48" spans="1:24" s="76" customFormat="1" hidden="1" outlineLevel="1">
      <c r="A48" s="114" t="s">
        <v>4562</v>
      </c>
      <c r="B48" s="142"/>
      <c r="C48" s="92"/>
      <c r="D48" s="92"/>
      <c r="E48" s="91"/>
      <c r="F48" s="143"/>
      <c r="G48" s="79"/>
      <c r="H48" s="166"/>
      <c r="I48" s="166"/>
      <c r="J48" s="166"/>
      <c r="K48" s="166"/>
      <c r="L48" s="166"/>
      <c r="M48" s="166"/>
      <c r="N48" s="165"/>
      <c r="Q48" s="72" t="str">
        <f t="shared" si="0"/>
        <v/>
      </c>
      <c r="R48" s="78"/>
      <c r="S48" s="78"/>
      <c r="T48" s="78"/>
      <c r="U48" s="78"/>
      <c r="V48" s="78"/>
      <c r="X48" s="72"/>
    </row>
    <row r="49" spans="1:24" s="76" customFormat="1" hidden="1" outlineLevel="1">
      <c r="A49" s="114" t="s">
        <v>4562</v>
      </c>
      <c r="B49" s="142"/>
      <c r="C49" s="92"/>
      <c r="D49" s="92"/>
      <c r="E49" s="91"/>
      <c r="F49" s="143"/>
      <c r="G49" s="79"/>
      <c r="H49" s="166"/>
      <c r="I49" s="166"/>
      <c r="J49" s="166"/>
      <c r="K49" s="166"/>
      <c r="L49" s="166"/>
      <c r="M49" s="166"/>
      <c r="N49" s="165"/>
      <c r="Q49" s="72" t="str">
        <f t="shared" si="0"/>
        <v/>
      </c>
      <c r="R49" s="78"/>
      <c r="S49" s="78"/>
      <c r="T49" s="78"/>
      <c r="U49" s="78"/>
      <c r="V49" s="78"/>
      <c r="X49" s="72"/>
    </row>
    <row r="50" spans="1:24" s="76" customFormat="1" hidden="1" outlineLevel="1">
      <c r="A50" s="114" t="s">
        <v>4562</v>
      </c>
      <c r="B50" s="142"/>
      <c r="C50" s="92"/>
      <c r="D50" s="92"/>
      <c r="E50" s="91"/>
      <c r="F50" s="143"/>
      <c r="G50" s="79"/>
      <c r="H50" s="166"/>
      <c r="I50" s="166"/>
      <c r="J50" s="166"/>
      <c r="K50" s="166"/>
      <c r="L50" s="166"/>
      <c r="M50" s="166"/>
      <c r="N50" s="165"/>
      <c r="Q50" s="72" t="str">
        <f t="shared" si="0"/>
        <v/>
      </c>
      <c r="R50" s="78"/>
      <c r="S50" s="78"/>
      <c r="T50" s="78"/>
      <c r="U50" s="78"/>
      <c r="V50" s="78"/>
      <c r="X50" s="72"/>
    </row>
    <row r="51" spans="1:24" s="76" customFormat="1" hidden="1" outlineLevel="1">
      <c r="A51" s="114" t="s">
        <v>4562</v>
      </c>
      <c r="B51" s="142"/>
      <c r="C51" s="92"/>
      <c r="D51" s="92"/>
      <c r="E51" s="91"/>
      <c r="F51" s="143"/>
      <c r="G51" s="79"/>
      <c r="H51" s="166"/>
      <c r="I51" s="166"/>
      <c r="J51" s="166"/>
      <c r="K51" s="166"/>
      <c r="L51" s="166"/>
      <c r="M51" s="166"/>
      <c r="N51" s="165"/>
      <c r="Q51" s="72" t="str">
        <f t="shared" si="0"/>
        <v/>
      </c>
      <c r="R51" s="78"/>
      <c r="S51" s="78"/>
      <c r="T51" s="78"/>
      <c r="U51" s="78"/>
      <c r="V51" s="78"/>
      <c r="X51" s="72"/>
    </row>
    <row r="52" spans="1:24" s="76" customFormat="1" hidden="1" outlineLevel="1">
      <c r="A52" s="114" t="s">
        <v>4562</v>
      </c>
      <c r="B52" s="142"/>
      <c r="C52" s="92"/>
      <c r="D52" s="92"/>
      <c r="E52" s="91"/>
      <c r="F52" s="143"/>
      <c r="G52" s="79"/>
      <c r="H52" s="166"/>
      <c r="I52" s="166"/>
      <c r="J52" s="166"/>
      <c r="K52" s="166"/>
      <c r="L52" s="166"/>
      <c r="M52" s="166"/>
      <c r="N52" s="165"/>
      <c r="Q52" s="72" t="str">
        <f t="shared" si="0"/>
        <v/>
      </c>
      <c r="R52" s="78"/>
      <c r="S52" s="78"/>
      <c r="T52" s="78"/>
      <c r="U52" s="78"/>
      <c r="V52" s="78"/>
      <c r="X52" s="72"/>
    </row>
    <row r="53" spans="1:24" s="76" customFormat="1" hidden="1" outlineLevel="1">
      <c r="A53" s="114" t="s">
        <v>4562</v>
      </c>
      <c r="B53" s="144"/>
      <c r="C53" s="107"/>
      <c r="D53" s="107"/>
      <c r="E53" s="106"/>
      <c r="F53" s="145"/>
      <c r="G53" s="79"/>
      <c r="H53" s="166"/>
      <c r="I53" s="166"/>
      <c r="J53" s="166"/>
      <c r="K53" s="166"/>
      <c r="L53" s="166"/>
      <c r="M53" s="166"/>
      <c r="N53" s="165"/>
      <c r="Q53" s="72" t="str">
        <f t="shared" si="0"/>
        <v/>
      </c>
      <c r="R53" s="78"/>
      <c r="S53" s="78"/>
      <c r="T53" s="78"/>
      <c r="U53" s="78"/>
      <c r="V53" s="78"/>
      <c r="X53" s="72"/>
    </row>
    <row r="54" spans="1:24" s="76" customFormat="1" hidden="1" outlineLevel="1">
      <c r="A54" s="114" t="s">
        <v>4562</v>
      </c>
      <c r="B54" s="146" t="s">
        <v>4559</v>
      </c>
      <c r="C54" s="81"/>
      <c r="D54" s="468">
        <f>SUBTOTAL(109,D39:D53)</f>
        <v>0</v>
      </c>
      <c r="E54" s="79">
        <f>SUBTOTAL(109,E39:E53)</f>
        <v>0</v>
      </c>
      <c r="F54" s="147"/>
      <c r="G54" s="79"/>
      <c r="H54" s="166"/>
      <c r="I54" s="166"/>
      <c r="J54" s="166"/>
      <c r="K54" s="166"/>
      <c r="L54" s="166"/>
      <c r="M54" s="166"/>
      <c r="N54" s="165"/>
      <c r="Q54" s="72" t="str">
        <f t="shared" si="0"/>
        <v>集計</v>
      </c>
      <c r="R54" s="78"/>
      <c r="S54" s="78"/>
      <c r="T54" s="78"/>
      <c r="U54" s="78"/>
      <c r="V54" s="78"/>
      <c r="X54" s="72"/>
    </row>
    <row r="55" spans="1:24" s="76" customFormat="1" ht="19.5" collapsed="1" thickBot="1">
      <c r="A55" s="114"/>
      <c r="B55" s="148" t="s">
        <v>4525</v>
      </c>
      <c r="C55" s="97" t="str">
        <f>情報入力!$D$78&amp;""</f>
        <v xml:space="preserve"> </v>
      </c>
      <c r="D55" s="487"/>
      <c r="E55" s="488"/>
      <c r="F55" s="489"/>
      <c r="G55" s="77"/>
      <c r="Q55" s="72" t="str">
        <f t="shared" si="0"/>
        <v>現在：正規雇用</v>
      </c>
      <c r="R55" s="78"/>
      <c r="S55" s="78"/>
      <c r="T55" s="78"/>
      <c r="U55" s="78"/>
      <c r="V55" s="78"/>
      <c r="X55" s="72"/>
    </row>
    <row r="56" spans="1:24" s="76" customFormat="1">
      <c r="A56" s="114"/>
      <c r="B56" s="133" t="s">
        <v>4526</v>
      </c>
      <c r="C56" s="89" t="str">
        <f>情報入力!$D$79&amp;""</f>
        <v xml:space="preserve"> </v>
      </c>
      <c r="D56" s="463"/>
      <c r="E56" s="455"/>
      <c r="F56" s="456"/>
      <c r="G56" s="77"/>
      <c r="H56" s="52" t="s">
        <v>229</v>
      </c>
      <c r="I56" s="53"/>
      <c r="J56" s="53"/>
      <c r="K56" s="53"/>
      <c r="L56" s="53"/>
      <c r="M56" s="54"/>
      <c r="Q56" s="72" t="str">
        <f t="shared" si="0"/>
        <v>現在：契約社員</v>
      </c>
      <c r="R56" s="78"/>
      <c r="S56" s="78"/>
      <c r="T56" s="78"/>
      <c r="U56" s="78"/>
      <c r="V56" s="78"/>
      <c r="X56" s="72"/>
    </row>
    <row r="57" spans="1:24" s="76" customFormat="1">
      <c r="A57" s="114"/>
      <c r="B57" s="133" t="s">
        <v>4529</v>
      </c>
      <c r="C57" s="89" t="str">
        <f>情報入力!$D$80&amp;""</f>
        <v xml:space="preserve"> </v>
      </c>
      <c r="D57" s="486"/>
      <c r="E57" s="87"/>
      <c r="F57" s="134"/>
      <c r="G57" s="77"/>
      <c r="H57" s="55" t="s">
        <v>230</v>
      </c>
      <c r="I57" s="56"/>
      <c r="J57" s="56"/>
      <c r="K57" s="56"/>
      <c r="L57" s="56"/>
      <c r="M57" s="57"/>
      <c r="Q57" s="72" t="str">
        <f t="shared" si="0"/>
        <v>現在：パート・アルバイト</v>
      </c>
      <c r="R57" s="78"/>
      <c r="S57" s="78"/>
      <c r="T57" s="78"/>
      <c r="U57" s="78"/>
      <c r="V57" s="78"/>
      <c r="X57" s="72"/>
    </row>
    <row r="58" spans="1:24" s="76" customFormat="1">
      <c r="A58" s="114"/>
      <c r="B58" s="133" t="s">
        <v>4527</v>
      </c>
      <c r="C58" s="89" t="str">
        <f>情報入力!$D$81&amp;""</f>
        <v xml:space="preserve"> </v>
      </c>
      <c r="D58" s="463"/>
      <c r="E58" s="455"/>
      <c r="F58" s="456"/>
      <c r="G58" s="77"/>
      <c r="H58" s="58" t="s">
        <v>4606</v>
      </c>
      <c r="I58" s="56"/>
      <c r="J58" s="56"/>
      <c r="K58" s="56"/>
      <c r="L58" s="56"/>
      <c r="M58" s="57"/>
      <c r="Q58" s="72" t="str">
        <f t="shared" si="0"/>
        <v>現在：派遣社員</v>
      </c>
      <c r="R58" s="78"/>
      <c r="S58" s="78"/>
      <c r="T58" s="78"/>
      <c r="U58" s="78"/>
      <c r="V58" s="78"/>
      <c r="X58" s="72"/>
    </row>
    <row r="59" spans="1:24" s="76" customFormat="1" ht="19.5" thickBot="1">
      <c r="A59" s="114"/>
      <c r="B59" s="135" t="s">
        <v>4528</v>
      </c>
      <c r="C59" s="139" t="str">
        <f>情報入力!$D$82&amp;""</f>
        <v xml:space="preserve"> </v>
      </c>
      <c r="D59" s="483"/>
      <c r="E59" s="484"/>
      <c r="F59" s="485"/>
      <c r="G59" s="77"/>
      <c r="H59" s="59" t="s">
        <v>21</v>
      </c>
      <c r="I59" s="60">
        <v>1000000</v>
      </c>
      <c r="J59" s="60">
        <v>2000000</v>
      </c>
      <c r="K59" s="60">
        <v>3000000</v>
      </c>
      <c r="L59" s="60">
        <v>4000000</v>
      </c>
      <c r="M59" s="57"/>
      <c r="Q59" s="72" t="str">
        <f t="shared" si="0"/>
        <v>現在：その他</v>
      </c>
      <c r="R59" s="78"/>
      <c r="S59" s="78"/>
      <c r="T59" s="78"/>
      <c r="U59" s="78"/>
      <c r="V59" s="78"/>
      <c r="X59" s="72"/>
    </row>
    <row r="60" spans="1:24" s="76" customFormat="1" ht="19.5" thickBot="1">
      <c r="A60" s="112"/>
      <c r="B60" s="160" t="s">
        <v>4502</v>
      </c>
      <c r="C60" s="136"/>
      <c r="D60" s="465"/>
      <c r="E60" s="137"/>
      <c r="F60" s="138"/>
      <c r="G60" s="77"/>
      <c r="H60" s="59" t="s">
        <v>28</v>
      </c>
      <c r="I60" s="61">
        <v>0</v>
      </c>
      <c r="J60" s="61">
        <v>0</v>
      </c>
      <c r="K60" s="61">
        <v>0</v>
      </c>
      <c r="L60" s="61">
        <v>0</v>
      </c>
      <c r="M60" s="57"/>
      <c r="Q60" s="72" t="e">
        <f>#REF!&amp;""</f>
        <v>#REF!</v>
      </c>
      <c r="T60" s="78"/>
      <c r="U60" s="78"/>
      <c r="V60" s="78"/>
      <c r="X60" s="72"/>
    </row>
    <row r="61" spans="1:24" s="76" customFormat="1" ht="19.5" thickBot="1">
      <c r="A61" s="114"/>
      <c r="B61" s="133" t="s">
        <v>4498</v>
      </c>
      <c r="C61" s="80"/>
      <c r="D61" s="87"/>
      <c r="E61" s="87"/>
      <c r="F61" s="134"/>
      <c r="G61" s="77"/>
      <c r="H61" s="59" t="s">
        <v>23</v>
      </c>
      <c r="I61" s="62">
        <v>0</v>
      </c>
      <c r="J61" s="62">
        <v>0</v>
      </c>
      <c r="K61" s="62">
        <v>0</v>
      </c>
      <c r="L61" s="62">
        <v>0</v>
      </c>
      <c r="M61" s="57"/>
      <c r="Q61" s="72" t="str">
        <f t="shared" si="0"/>
        <v>過去に類似の補助金の交付を受けている</v>
      </c>
      <c r="R61" s="78" t="s">
        <v>4499</v>
      </c>
      <c r="S61" s="78" t="s">
        <v>4500</v>
      </c>
      <c r="T61" s="78"/>
      <c r="U61" s="78"/>
      <c r="V61" s="78"/>
      <c r="X61" s="72"/>
    </row>
    <row r="62" spans="1:24" s="76" customFormat="1">
      <c r="A62" s="114"/>
      <c r="B62" s="133" t="s">
        <v>4497</v>
      </c>
      <c r="C62" s="97" t="str">
        <f>情報入力!$D$69</f>
        <v xml:space="preserve"> </v>
      </c>
      <c r="D62" s="463"/>
      <c r="E62" s="455"/>
      <c r="F62" s="456"/>
      <c r="G62" s="77"/>
      <c r="H62" s="63" t="s">
        <v>231</v>
      </c>
      <c r="I62" s="64" t="s">
        <v>232</v>
      </c>
      <c r="J62" s="64" t="s">
        <v>232</v>
      </c>
      <c r="K62" s="64" t="s">
        <v>232</v>
      </c>
      <c r="L62" s="64" t="s">
        <v>232</v>
      </c>
      <c r="M62" s="57"/>
      <c r="Q62" s="72" t="str">
        <f t="shared" si="0"/>
        <v>えるぼし認定</v>
      </c>
      <c r="R62" s="78"/>
      <c r="S62" s="78"/>
      <c r="T62" s="78"/>
      <c r="U62" s="78"/>
      <c r="V62" s="78"/>
      <c r="X62" s="72"/>
    </row>
    <row r="63" spans="1:24" s="76" customFormat="1" ht="18.75" customHeight="1">
      <c r="A63" s="114"/>
      <c r="B63" s="133" t="s">
        <v>4496</v>
      </c>
      <c r="C63" s="89" t="str">
        <f>情報入力!$D$68</f>
        <v xml:space="preserve"> </v>
      </c>
      <c r="D63" s="486"/>
      <c r="E63" s="87"/>
      <c r="F63" s="134"/>
      <c r="G63" s="77"/>
      <c r="H63" s="63" t="s">
        <v>233</v>
      </c>
      <c r="I63" s="64" t="s">
        <v>232</v>
      </c>
      <c r="J63" s="64" t="s">
        <v>232</v>
      </c>
      <c r="K63" s="64" t="s">
        <v>232</v>
      </c>
      <c r="L63" s="64" t="s">
        <v>232</v>
      </c>
      <c r="M63" s="57"/>
      <c r="Q63" s="72" t="str">
        <f t="shared" si="0"/>
        <v>くるみん認定</v>
      </c>
      <c r="R63" s="78"/>
      <c r="S63" s="78"/>
      <c r="T63" s="78"/>
      <c r="U63" s="78"/>
      <c r="V63" s="78"/>
      <c r="X63" s="72"/>
    </row>
    <row r="64" spans="1:24" s="76" customFormat="1" ht="18.75" customHeight="1">
      <c r="A64" s="114"/>
      <c r="B64" s="133" t="s">
        <v>4501</v>
      </c>
      <c r="C64" s="90" t="str">
        <f>情報入力!$D$66</f>
        <v xml:space="preserve"> </v>
      </c>
      <c r="D64" s="463"/>
      <c r="E64" s="455"/>
      <c r="F64" s="456"/>
      <c r="G64" s="77"/>
      <c r="H64" s="65"/>
      <c r="I64" s="56"/>
      <c r="J64" s="56"/>
      <c r="K64" s="56"/>
      <c r="L64" s="56"/>
      <c r="M64" s="57"/>
      <c r="Q64" s="72" t="str">
        <f t="shared" si="0"/>
        <v>SECURITY ACTION 自己宣言ID</v>
      </c>
      <c r="R64" s="78"/>
      <c r="S64" s="78"/>
      <c r="T64" s="78"/>
      <c r="U64" s="78"/>
      <c r="V64" s="78"/>
      <c r="X64" s="72"/>
    </row>
    <row r="65" spans="1:24" s="76" customFormat="1" ht="18.75" customHeight="1">
      <c r="A65" s="114"/>
      <c r="B65" s="133" t="s">
        <v>4509</v>
      </c>
      <c r="C65" s="89" t="str">
        <f>IF(情報入力!$D$42=" ","",IFERROR(VLOOKUP(情報入力!$D$42,業種コード!$A:$D,2,0),"該当なし"))</f>
        <v/>
      </c>
      <c r="D65" s="486"/>
      <c r="E65" s="87"/>
      <c r="F65" s="134"/>
      <c r="G65" s="77"/>
      <c r="H65" s="58" t="s">
        <v>4607</v>
      </c>
      <c r="I65" s="56"/>
      <c r="J65" s="56"/>
      <c r="K65" s="56"/>
      <c r="L65" s="56"/>
      <c r="M65" s="57"/>
      <c r="Q65" s="72" t="str">
        <f t="shared" ref="Q65:Q109" si="22">$B65&amp;""</f>
        <v>業種コード 大分類</v>
      </c>
      <c r="R65" s="78"/>
      <c r="S65" s="78"/>
      <c r="T65" s="78"/>
      <c r="U65" s="78"/>
      <c r="V65" s="78"/>
      <c r="X65" s="72"/>
    </row>
    <row r="66" spans="1:24" s="76" customFormat="1" ht="18.75" customHeight="1" thickBot="1">
      <c r="A66" s="114"/>
      <c r="B66" s="135" t="s">
        <v>4510</v>
      </c>
      <c r="C66" s="139" t="str">
        <f>IF(情報入力!$D$42=" ","",IFERROR(VLOOKUP(情報入力!$D$42,業種コード!$A:$D,3,0),"該当なし"))</f>
        <v/>
      </c>
      <c r="D66" s="464"/>
      <c r="E66" s="457"/>
      <c r="F66" s="458"/>
      <c r="G66" s="77"/>
      <c r="H66" s="66"/>
      <c r="I66" s="861" t="s">
        <v>4608</v>
      </c>
      <c r="J66" s="862"/>
      <c r="K66" s="862"/>
      <c r="L66" s="863"/>
      <c r="M66" s="57"/>
      <c r="Q66" s="72" t="str">
        <f t="shared" si="22"/>
        <v>業種コード 中分類</v>
      </c>
      <c r="R66" s="78"/>
      <c r="S66" s="78"/>
      <c r="T66" s="78"/>
      <c r="U66" s="78"/>
      <c r="V66" s="78"/>
      <c r="X66" s="72"/>
    </row>
    <row r="67" spans="1:24" s="76" customFormat="1">
      <c r="A67" s="112"/>
      <c r="B67" s="160" t="s">
        <v>4511</v>
      </c>
      <c r="C67" s="140"/>
      <c r="D67" s="465"/>
      <c r="E67" s="137"/>
      <c r="F67" s="138"/>
      <c r="G67" s="77"/>
      <c r="H67" s="58"/>
      <c r="I67" s="864"/>
      <c r="J67" s="865"/>
      <c r="K67" s="865"/>
      <c r="L67" s="866"/>
      <c r="M67" s="57"/>
      <c r="Q67" s="72" t="e">
        <f>#REF!&amp;""</f>
        <v>#REF!</v>
      </c>
      <c r="R67" s="78"/>
      <c r="S67" s="78"/>
      <c r="T67" s="78"/>
      <c r="U67" s="78"/>
      <c r="V67" s="78"/>
      <c r="X67" s="72"/>
    </row>
    <row r="68" spans="1:24" s="76" customFormat="1">
      <c r="A68" s="114"/>
      <c r="B68" s="133" t="s">
        <v>4512</v>
      </c>
      <c r="C68" s="89" t="str">
        <f>情報入力!$D$85&amp;""</f>
        <v xml:space="preserve"> </v>
      </c>
      <c r="D68" s="463"/>
      <c r="E68" s="455"/>
      <c r="F68" s="456"/>
      <c r="G68" s="77"/>
      <c r="H68" s="67"/>
      <c r="I68" s="864"/>
      <c r="J68" s="865"/>
      <c r="K68" s="865"/>
      <c r="L68" s="866"/>
      <c r="M68" s="57"/>
      <c r="Q68" s="72" t="str">
        <f t="shared" si="22"/>
        <v>前期：正規雇用</v>
      </c>
      <c r="R68" s="78"/>
      <c r="S68" s="78"/>
      <c r="T68" s="78"/>
      <c r="U68" s="78"/>
      <c r="V68" s="78"/>
      <c r="X68" s="72"/>
    </row>
    <row r="69" spans="1:24" s="76" customFormat="1">
      <c r="A69" s="114"/>
      <c r="B69" s="133" t="s">
        <v>4513</v>
      </c>
      <c r="C69" s="89" t="str">
        <f>情報入力!$D$86&amp;""</f>
        <v xml:space="preserve"> </v>
      </c>
      <c r="D69" s="486"/>
      <c r="E69" s="87"/>
      <c r="F69" s="134"/>
      <c r="G69" s="77"/>
      <c r="H69" s="67"/>
      <c r="I69" s="864"/>
      <c r="J69" s="865"/>
      <c r="K69" s="865"/>
      <c r="L69" s="866"/>
      <c r="M69" s="57"/>
      <c r="Q69" s="72" t="str">
        <f t="shared" si="22"/>
        <v>前期：契約社員</v>
      </c>
      <c r="R69" s="78"/>
      <c r="S69" s="78"/>
      <c r="T69" s="78"/>
      <c r="U69" s="78"/>
      <c r="V69" s="78"/>
      <c r="X69" s="72"/>
    </row>
    <row r="70" spans="1:24" s="76" customFormat="1" ht="19.5" thickBot="1">
      <c r="A70" s="114"/>
      <c r="B70" s="133" t="s">
        <v>4514</v>
      </c>
      <c r="C70" s="95" t="str">
        <f>情報入力!$D$87&amp;""</f>
        <v xml:space="preserve"> </v>
      </c>
      <c r="D70" s="463"/>
      <c r="E70" s="455"/>
      <c r="F70" s="456"/>
      <c r="G70" s="77"/>
      <c r="H70" s="66" t="s">
        <v>234</v>
      </c>
      <c r="I70" s="864"/>
      <c r="J70" s="865"/>
      <c r="K70" s="865"/>
      <c r="L70" s="866"/>
      <c r="M70" s="57"/>
      <c r="Q70" s="72" t="str">
        <f t="shared" si="22"/>
        <v>前期：パート・アルバイト</v>
      </c>
      <c r="R70" s="78"/>
      <c r="S70" s="78"/>
      <c r="T70" s="78"/>
      <c r="U70" s="78"/>
      <c r="V70" s="78"/>
      <c r="X70" s="72"/>
    </row>
    <row r="71" spans="1:24" s="76" customFormat="1" ht="19.5" thickBot="1">
      <c r="A71" s="114"/>
      <c r="B71" s="133" t="s">
        <v>4515</v>
      </c>
      <c r="C71" s="80">
        <v>1</v>
      </c>
      <c r="D71" s="87"/>
      <c r="E71" s="87"/>
      <c r="F71" s="134"/>
      <c r="G71" s="77"/>
      <c r="H71" s="65"/>
      <c r="I71" s="864"/>
      <c r="J71" s="865"/>
      <c r="K71" s="865"/>
      <c r="L71" s="866"/>
      <c r="M71" s="57"/>
      <c r="Q71" s="72" t="str">
        <f t="shared" si="22"/>
        <v>前期：代表者・役員数</v>
      </c>
      <c r="R71" s="78"/>
      <c r="S71" s="78"/>
      <c r="T71" s="78"/>
      <c r="U71" s="78"/>
      <c r="V71" s="78"/>
      <c r="X71" s="72"/>
    </row>
    <row r="72" spans="1:24" s="76" customFormat="1">
      <c r="A72" s="114"/>
      <c r="B72" s="133" t="s">
        <v>4517</v>
      </c>
      <c r="C72" s="97" t="str">
        <f>TEXT(情報入力!$D$88,"#,##0")</f>
        <v xml:space="preserve"> </v>
      </c>
      <c r="D72" s="463"/>
      <c r="E72" s="455"/>
      <c r="F72" s="456"/>
      <c r="G72" s="77"/>
      <c r="H72" s="66"/>
      <c r="I72" s="864"/>
      <c r="J72" s="865"/>
      <c r="K72" s="865"/>
      <c r="L72" s="866"/>
      <c r="M72" s="57"/>
      <c r="Q72" s="72" t="str">
        <f t="shared" si="22"/>
        <v>年間の平均労働時間</v>
      </c>
      <c r="R72" s="78"/>
      <c r="S72" s="78"/>
      <c r="T72" s="78"/>
      <c r="U72" s="78"/>
      <c r="V72" s="78"/>
      <c r="X72" s="72"/>
    </row>
    <row r="73" spans="1:24" s="76" customFormat="1">
      <c r="A73" s="114"/>
      <c r="B73" s="133" t="s">
        <v>4518</v>
      </c>
      <c r="C73" s="155" t="str">
        <f>IF(情報入力!$K$77="", "", TEXT(情報入力!$K$77, "#,##0") &amp; "")</f>
        <v xml:space="preserve"> </v>
      </c>
      <c r="D73" s="486"/>
      <c r="E73" s="87"/>
      <c r="F73" s="134"/>
      <c r="G73" s="77"/>
      <c r="H73" s="66"/>
      <c r="I73" s="864"/>
      <c r="J73" s="865"/>
      <c r="K73" s="865"/>
      <c r="L73" s="866"/>
      <c r="M73" s="57"/>
      <c r="Q73" s="72" t="str">
        <f t="shared" si="22"/>
        <v>売上高</v>
      </c>
      <c r="R73" s="78"/>
      <c r="S73" s="78"/>
      <c r="T73" s="78"/>
      <c r="U73" s="78"/>
      <c r="V73" s="78"/>
      <c r="X73" s="72"/>
    </row>
    <row r="74" spans="1:24" s="76" customFormat="1">
      <c r="A74" s="114"/>
      <c r="B74" s="133" t="s">
        <v>4519</v>
      </c>
      <c r="C74" s="155" t="str">
        <f>IF(情報入力!$K$78="", "", TEXT(情報入力!$K$78, "#,##0") &amp; "")</f>
        <v xml:space="preserve"> </v>
      </c>
      <c r="D74" s="463"/>
      <c r="E74" s="455"/>
      <c r="F74" s="456"/>
      <c r="G74" s="77"/>
      <c r="H74" s="65"/>
      <c r="I74" s="864"/>
      <c r="J74" s="865"/>
      <c r="K74" s="865"/>
      <c r="L74" s="866"/>
      <c r="M74" s="870">
        <f>LEN(I66)</f>
        <v>249</v>
      </c>
      <c r="Q74" s="72" t="str">
        <f t="shared" si="22"/>
        <v>粗利益</v>
      </c>
      <c r="R74" s="78"/>
      <c r="S74" s="78"/>
      <c r="T74" s="78"/>
      <c r="U74" s="78"/>
      <c r="V74" s="78"/>
      <c r="X74" s="72"/>
    </row>
    <row r="75" spans="1:24" s="76" customFormat="1" ht="19.5" thickBot="1">
      <c r="A75" s="114"/>
      <c r="B75" s="133" t="s">
        <v>4603</v>
      </c>
      <c r="C75" s="155" t="str">
        <f>IF(情報入力!$K$79="", "", TEXT(情報入力!$K$79, "#,##0") &amp; "")</f>
        <v xml:space="preserve"> </v>
      </c>
      <c r="D75" s="486"/>
      <c r="E75" s="87"/>
      <c r="F75" s="134"/>
      <c r="G75" s="77"/>
      <c r="H75" s="68"/>
      <c r="I75" s="867"/>
      <c r="J75" s="868"/>
      <c r="K75" s="868"/>
      <c r="L75" s="869"/>
      <c r="M75" s="871"/>
      <c r="Q75" s="72" t="str">
        <f t="shared" si="22"/>
        <v>営業利益　★</v>
      </c>
      <c r="R75" s="78"/>
      <c r="S75" s="78"/>
      <c r="T75" s="78"/>
      <c r="U75" s="78"/>
      <c r="V75" s="78"/>
      <c r="X75" s="72"/>
    </row>
    <row r="76" spans="1:24" s="76" customFormat="1">
      <c r="A76" s="114"/>
      <c r="B76" s="133" t="s">
        <v>4520</v>
      </c>
      <c r="C76" s="155" t="str">
        <f>IF(情報入力!$K$80="", "", TEXT(情報入力!$K$80, "#,##0") &amp; "")</f>
        <v xml:space="preserve"> </v>
      </c>
      <c r="D76" s="463"/>
      <c r="E76" s="455"/>
      <c r="F76" s="456"/>
      <c r="G76" s="77"/>
      <c r="H76" s="77"/>
      <c r="I76" s="77"/>
      <c r="J76" s="77"/>
      <c r="K76" s="77"/>
      <c r="L76" s="77"/>
      <c r="M76" s="77"/>
      <c r="Q76" s="72" t="str">
        <f t="shared" si="22"/>
        <v>経常利益</v>
      </c>
      <c r="R76" s="78"/>
      <c r="S76" s="78"/>
      <c r="T76" s="78"/>
      <c r="U76" s="78"/>
      <c r="V76" s="78"/>
      <c r="X76" s="72"/>
    </row>
    <row r="77" spans="1:24" s="76" customFormat="1" ht="19.5" thickBot="1">
      <c r="A77" s="114"/>
      <c r="B77" s="133" t="s">
        <v>4521</v>
      </c>
      <c r="C77" s="156" t="str">
        <f>IF(情報入力!$K$81="", "", TEXT(情報入力!$K$81, "#,##0") &amp; "")</f>
        <v xml:space="preserve"> </v>
      </c>
      <c r="D77" s="486"/>
      <c r="E77" s="87"/>
      <c r="F77" s="134"/>
      <c r="G77" s="77"/>
      <c r="H77" s="77"/>
      <c r="I77" s="77"/>
      <c r="J77" s="77"/>
      <c r="K77" s="77"/>
      <c r="L77" s="77"/>
      <c r="M77" s="77"/>
      <c r="Q77" s="72" t="str">
        <f t="shared" si="22"/>
        <v>減価償却費</v>
      </c>
      <c r="R77" s="78"/>
      <c r="S77" s="78"/>
      <c r="T77" s="78"/>
      <c r="U77" s="78"/>
      <c r="V77" s="78"/>
      <c r="X77" s="72"/>
    </row>
    <row r="78" spans="1:24" s="76" customFormat="1" ht="19.5" thickBot="1">
      <c r="A78" s="114"/>
      <c r="B78" s="135" t="s">
        <v>4522</v>
      </c>
      <c r="C78" s="506">
        <v>0</v>
      </c>
      <c r="D78" s="457"/>
      <c r="E78" s="457"/>
      <c r="F78" s="458"/>
      <c r="G78" s="77"/>
      <c r="H78" s="77"/>
      <c r="I78" s="77"/>
      <c r="J78" s="77"/>
      <c r="K78" s="77"/>
      <c r="L78" s="77"/>
      <c r="M78" s="77"/>
      <c r="Q78" s="72" t="str">
        <f t="shared" si="22"/>
        <v>前期：資本金</v>
      </c>
      <c r="R78" s="78"/>
      <c r="S78" s="78"/>
      <c r="T78" s="78"/>
      <c r="U78" s="78"/>
      <c r="V78" s="78"/>
      <c r="X78" s="72"/>
    </row>
    <row r="79" spans="1:24" s="76" customFormat="1">
      <c r="A79" s="112"/>
      <c r="B79" s="160" t="s">
        <v>4524</v>
      </c>
      <c r="C79" s="140"/>
      <c r="D79" s="465"/>
      <c r="E79" s="137"/>
      <c r="F79" s="138"/>
      <c r="G79" s="77"/>
      <c r="H79" s="77"/>
      <c r="I79" s="77"/>
      <c r="J79" s="77"/>
      <c r="K79" s="77"/>
      <c r="L79" s="77"/>
      <c r="M79" s="77"/>
      <c r="Q79" s="72" t="e">
        <f>#REF!&amp;""</f>
        <v>#REF!</v>
      </c>
      <c r="R79" s="78"/>
      <c r="S79" s="78"/>
      <c r="T79" s="78"/>
      <c r="U79" s="78"/>
      <c r="V79" s="78"/>
      <c r="X79" s="72"/>
    </row>
    <row r="80" spans="1:24" s="76" customFormat="1">
      <c r="A80" s="116"/>
      <c r="B80" s="133" t="s">
        <v>4530</v>
      </c>
      <c r="C80" s="120" t="s">
        <v>4575</v>
      </c>
      <c r="D80" s="469"/>
      <c r="E80" s="459"/>
      <c r="F80" s="460"/>
      <c r="G80" s="104"/>
      <c r="H80" s="104"/>
      <c r="I80" s="104"/>
      <c r="J80" s="104"/>
      <c r="K80" s="104"/>
      <c r="L80" s="104"/>
      <c r="M80" s="104"/>
      <c r="Q80" s="72" t="str">
        <f t="shared" si="22"/>
        <v>経営意欲</v>
      </c>
      <c r="R80" s="78"/>
      <c r="S80" s="78"/>
      <c r="T80" s="78"/>
      <c r="U80" s="78"/>
      <c r="V80" s="78"/>
      <c r="X80" s="72"/>
    </row>
    <row r="81" spans="1:24" s="76" customFormat="1">
      <c r="A81" s="116" t="s">
        <v>4560</v>
      </c>
      <c r="B81" s="133" t="s">
        <v>4531</v>
      </c>
      <c r="C81" s="120" t="s">
        <v>4609</v>
      </c>
      <c r="D81" s="470"/>
      <c r="E81" s="93"/>
      <c r="F81" s="149"/>
      <c r="G81" s="104"/>
      <c r="H81" s="104"/>
      <c r="I81" s="104"/>
      <c r="J81" s="104"/>
      <c r="K81" s="104"/>
      <c r="L81" s="104"/>
      <c r="M81" s="104"/>
      <c r="Q81" s="72" t="str">
        <f t="shared" si="22"/>
        <v>事業：強み</v>
      </c>
      <c r="R81" s="78"/>
      <c r="S81" s="78"/>
      <c r="T81" s="78"/>
      <c r="U81" s="78"/>
      <c r="V81" s="78"/>
      <c r="X81" s="72"/>
    </row>
    <row r="82" spans="1:24" s="76" customFormat="1">
      <c r="A82" s="114" t="s">
        <v>4560</v>
      </c>
      <c r="B82" s="133" t="s">
        <v>4592</v>
      </c>
      <c r="C82" s="157" t="str">
        <f>情報入力!$D$52&amp;""</f>
        <v xml:space="preserve"> </v>
      </c>
      <c r="D82" s="463" t="s">
        <v>4602</v>
      </c>
      <c r="E82" s="455"/>
      <c r="F82" s="456"/>
      <c r="G82" s="77"/>
      <c r="H82" s="77"/>
      <c r="I82" s="77"/>
      <c r="J82" s="77"/>
      <c r="K82" s="77"/>
      <c r="L82" s="77"/>
      <c r="M82" s="77"/>
      <c r="Q82" s="72" t="str">
        <f t="shared" si="22"/>
        <v>事業：強み（その他）</v>
      </c>
      <c r="R82" s="78"/>
      <c r="S82" s="78"/>
      <c r="T82" s="78"/>
      <c r="U82" s="78"/>
      <c r="V82" s="78"/>
      <c r="X82" s="72"/>
    </row>
    <row r="83" spans="1:24" s="76" customFormat="1">
      <c r="A83" s="116" t="s">
        <v>4560</v>
      </c>
      <c r="B83" s="133" t="s">
        <v>4532</v>
      </c>
      <c r="C83" s="120" t="s">
        <v>4591</v>
      </c>
      <c r="D83" s="470"/>
      <c r="E83" s="93"/>
      <c r="F83" s="149"/>
      <c r="G83" s="104"/>
      <c r="H83" s="104"/>
      <c r="I83" s="104"/>
      <c r="J83" s="104"/>
      <c r="K83" s="104"/>
      <c r="L83" s="104"/>
      <c r="M83" s="104"/>
      <c r="Q83" s="72" t="str">
        <f t="shared" si="22"/>
        <v>事業：弱み</v>
      </c>
      <c r="R83" s="78"/>
      <c r="S83" s="78"/>
      <c r="T83" s="78"/>
      <c r="U83" s="78"/>
      <c r="V83" s="78"/>
      <c r="X83" s="72"/>
    </row>
    <row r="84" spans="1:24" s="76" customFormat="1" ht="19.5" thickBot="1">
      <c r="A84" s="116" t="s">
        <v>4560</v>
      </c>
      <c r="B84" s="133" t="s">
        <v>4543</v>
      </c>
      <c r="C84" s="121" t="s">
        <v>4593</v>
      </c>
      <c r="D84" s="469"/>
      <c r="E84" s="459"/>
      <c r="F84" s="460"/>
      <c r="G84" s="104"/>
      <c r="H84" s="104"/>
      <c r="I84" s="104"/>
      <c r="J84" s="104"/>
      <c r="K84" s="104"/>
      <c r="L84" s="104"/>
      <c r="M84" s="104"/>
      <c r="Q84" s="72" t="str">
        <f t="shared" si="22"/>
        <v>投資：IT投資状況</v>
      </c>
      <c r="R84" s="78"/>
      <c r="S84" s="78"/>
      <c r="T84" s="78"/>
      <c r="U84" s="78"/>
      <c r="V84" s="78"/>
      <c r="X84" s="72"/>
    </row>
    <row r="85" spans="1:24" s="76" customFormat="1" ht="19.5" thickBot="1">
      <c r="A85" s="114" t="s">
        <v>4560</v>
      </c>
      <c r="B85" s="133" t="s">
        <v>4533</v>
      </c>
      <c r="C85" s="80" t="e">
        <f>IF($J$32*0.1 &gt; $J$34, TEXT($J$34,"#,##0") &amp; "～" &amp; TEXT($J$32*0.1,"#,##0"), TEXT(ROUND($J$34,-4),"#,##0"))</f>
        <v>#VALUE!</v>
      </c>
      <c r="D85" s="87"/>
      <c r="E85" s="87"/>
      <c r="F85" s="134"/>
      <c r="G85" s="77"/>
      <c r="H85" s="77"/>
      <c r="I85" s="77"/>
      <c r="J85" s="77"/>
      <c r="K85" s="77"/>
      <c r="L85" s="77"/>
      <c r="M85" s="77"/>
      <c r="Q85" s="72" t="str">
        <f t="shared" si="22"/>
        <v>投資：年間平均</v>
      </c>
      <c r="R85" s="78"/>
      <c r="S85" s="78"/>
      <c r="T85" s="78"/>
      <c r="U85" s="78"/>
      <c r="V85" s="78"/>
      <c r="X85" s="72"/>
    </row>
    <row r="86" spans="1:24" s="76" customFormat="1">
      <c r="A86" s="116" t="s">
        <v>4560</v>
      </c>
      <c r="B86" s="133" t="s">
        <v>4534</v>
      </c>
      <c r="C86" s="122" t="s">
        <v>4594</v>
      </c>
      <c r="D86" s="469"/>
      <c r="E86" s="459"/>
      <c r="F86" s="460"/>
      <c r="G86" s="104"/>
      <c r="H86" s="104"/>
      <c r="I86" s="104"/>
      <c r="J86" s="104"/>
      <c r="K86" s="104"/>
      <c r="L86" s="104"/>
      <c r="M86" s="104"/>
      <c r="Q86" s="72" t="str">
        <f t="shared" si="22"/>
        <v>投資：活用の状況</v>
      </c>
      <c r="R86" s="78"/>
      <c r="S86" s="78"/>
      <c r="T86" s="78"/>
      <c r="U86" s="78"/>
      <c r="V86" s="78"/>
      <c r="X86" s="72"/>
    </row>
    <row r="87" spans="1:24" s="76" customFormat="1" ht="19.5" thickBot="1">
      <c r="A87" s="116" t="s">
        <v>4560</v>
      </c>
      <c r="B87" s="133" t="s">
        <v>4535</v>
      </c>
      <c r="C87" s="121" t="s">
        <v>4610</v>
      </c>
      <c r="D87" s="470"/>
      <c r="E87" s="93"/>
      <c r="F87" s="149"/>
      <c r="G87" s="104"/>
      <c r="H87" s="104"/>
      <c r="I87" s="104"/>
      <c r="J87" s="104"/>
      <c r="K87" s="104"/>
      <c r="L87" s="104"/>
      <c r="M87" s="104"/>
      <c r="Q87" s="72" t="str">
        <f t="shared" si="22"/>
        <v>投資：どのようなプロセス</v>
      </c>
      <c r="R87" s="78"/>
      <c r="S87" s="78"/>
      <c r="T87" s="78"/>
      <c r="U87" s="78"/>
      <c r="V87" s="78"/>
      <c r="X87" s="72"/>
    </row>
    <row r="88" spans="1:24" s="76" customFormat="1" ht="19.5" thickBot="1">
      <c r="A88" s="116"/>
      <c r="B88" s="133" t="s">
        <v>4536</v>
      </c>
      <c r="C88" s="83"/>
      <c r="D88" s="459"/>
      <c r="E88" s="459"/>
      <c r="F88" s="460"/>
      <c r="G88" s="104"/>
      <c r="H88" s="104"/>
      <c r="I88" s="104"/>
      <c r="J88" s="104"/>
      <c r="K88" s="104"/>
      <c r="L88" s="104"/>
      <c r="M88" s="104"/>
      <c r="Q88" s="72" t="str">
        <f t="shared" si="22"/>
        <v>セキュリティの状況</v>
      </c>
      <c r="R88" s="78" t="s">
        <v>4576</v>
      </c>
      <c r="S88" s="78" t="s">
        <v>4577</v>
      </c>
      <c r="T88" s="78" t="s">
        <v>4611</v>
      </c>
      <c r="U88" s="78" t="s">
        <v>4612</v>
      </c>
      <c r="V88" s="78"/>
      <c r="X88" s="72"/>
    </row>
    <row r="89" spans="1:24" s="76" customFormat="1" ht="19.5" thickBot="1">
      <c r="A89" s="116" t="s">
        <v>4560</v>
      </c>
      <c r="B89" s="133" t="s">
        <v>4537</v>
      </c>
      <c r="C89" s="123" t="s">
        <v>4589</v>
      </c>
      <c r="D89" s="486"/>
      <c r="E89" s="87"/>
      <c r="F89" s="134"/>
      <c r="G89" s="77"/>
      <c r="H89" s="77"/>
      <c r="I89" s="77"/>
      <c r="J89" s="77"/>
      <c r="K89" s="77"/>
      <c r="L89" s="77"/>
      <c r="M89" s="77"/>
      <c r="Q89" s="72" t="str">
        <f t="shared" si="22"/>
        <v>改善：もっとも改善したい業務プロセス</v>
      </c>
      <c r="R89" s="78"/>
      <c r="S89" s="78"/>
      <c r="T89" s="78"/>
      <c r="U89" s="78"/>
      <c r="V89" s="78"/>
      <c r="X89" s="72"/>
    </row>
    <row r="90" spans="1:24" s="76" customFormat="1">
      <c r="A90" s="114" t="s">
        <v>4560</v>
      </c>
      <c r="B90" s="133" t="s">
        <v>4538</v>
      </c>
      <c r="C90" s="100"/>
      <c r="D90" s="455"/>
      <c r="E90" s="455"/>
      <c r="F90" s="456"/>
      <c r="G90" s="77"/>
      <c r="H90" s="77"/>
      <c r="I90" s="77"/>
      <c r="J90" s="77"/>
      <c r="K90" s="77"/>
      <c r="L90" s="77"/>
      <c r="M90" s="77"/>
      <c r="Q90" s="72" t="str">
        <f t="shared" si="22"/>
        <v>改善：強化したい部門・部署・業務内容</v>
      </c>
      <c r="R90" s="78"/>
      <c r="S90" s="78"/>
      <c r="T90" s="78"/>
      <c r="U90" s="78"/>
      <c r="V90" s="78"/>
      <c r="X90" s="72"/>
    </row>
    <row r="91" spans="1:24" s="76" customFormat="1" ht="19.5" thickBot="1">
      <c r="A91" s="114" t="s">
        <v>4560</v>
      </c>
      <c r="B91" s="133" t="s">
        <v>4539</v>
      </c>
      <c r="C91" s="101"/>
      <c r="D91" s="87"/>
      <c r="E91" s="87"/>
      <c r="F91" s="134"/>
      <c r="G91" s="77"/>
      <c r="H91" s="77"/>
      <c r="I91" s="77"/>
      <c r="J91" s="77"/>
      <c r="K91" s="77"/>
      <c r="L91" s="77"/>
      <c r="M91" s="77"/>
      <c r="Q91" s="72" t="str">
        <f t="shared" si="22"/>
        <v>改善：どんな効果を期待しますか</v>
      </c>
      <c r="R91" s="78"/>
      <c r="S91" s="78"/>
      <c r="T91" s="78"/>
      <c r="U91" s="78"/>
      <c r="V91" s="78"/>
      <c r="X91" s="72"/>
    </row>
    <row r="92" spans="1:24" s="76" customFormat="1">
      <c r="A92" s="116"/>
      <c r="B92" s="133" t="s">
        <v>4553</v>
      </c>
      <c r="C92" s="124" t="s">
        <v>4581</v>
      </c>
      <c r="D92" s="469"/>
      <c r="E92" s="459"/>
      <c r="F92" s="460"/>
      <c r="G92" s="104"/>
      <c r="H92" s="104"/>
      <c r="I92" s="104"/>
      <c r="J92" s="104"/>
      <c r="K92" s="104"/>
      <c r="L92" s="104"/>
      <c r="M92" s="104"/>
      <c r="Q92" s="72" t="str">
        <f t="shared" si="22"/>
        <v>改善：事業をどのように変えていきますか</v>
      </c>
      <c r="R92" s="78"/>
      <c r="S92" s="78"/>
      <c r="T92" s="78"/>
      <c r="U92" s="78"/>
      <c r="V92" s="78"/>
      <c r="X92" s="72"/>
    </row>
    <row r="93" spans="1:24" s="76" customFormat="1">
      <c r="A93" s="116" t="s">
        <v>4560</v>
      </c>
      <c r="B93" s="133" t="s">
        <v>4540</v>
      </c>
      <c r="C93" s="120" t="s">
        <v>4613</v>
      </c>
      <c r="D93" s="470"/>
      <c r="E93" s="93"/>
      <c r="F93" s="149"/>
      <c r="G93" s="104"/>
      <c r="H93" s="104"/>
      <c r="I93" s="104"/>
      <c r="J93" s="104"/>
      <c r="K93" s="104"/>
      <c r="L93" s="104"/>
      <c r="M93" s="104"/>
      <c r="Q93" s="72" t="str">
        <f t="shared" si="22"/>
        <v>社内データ連携</v>
      </c>
      <c r="R93" s="78"/>
      <c r="S93" s="78"/>
      <c r="T93" s="78"/>
      <c r="U93" s="78"/>
      <c r="V93" s="78"/>
      <c r="X93" s="72"/>
    </row>
    <row r="94" spans="1:24" s="76" customFormat="1" ht="19.5" thickBot="1">
      <c r="A94" s="116" t="s">
        <v>4560</v>
      </c>
      <c r="B94" s="133" t="s">
        <v>4541</v>
      </c>
      <c r="C94" s="121" t="s">
        <v>4590</v>
      </c>
      <c r="D94" s="469"/>
      <c r="E94" s="459"/>
      <c r="F94" s="460"/>
      <c r="G94" s="104"/>
      <c r="H94" s="104"/>
      <c r="I94" s="104"/>
      <c r="J94" s="104"/>
      <c r="K94" s="104"/>
      <c r="L94" s="104"/>
      <c r="M94" s="104"/>
      <c r="Q94" s="72" t="str">
        <f t="shared" si="22"/>
        <v>社外データ連携</v>
      </c>
      <c r="R94" s="78"/>
      <c r="S94" s="78"/>
      <c r="T94" s="78"/>
      <c r="U94" s="78"/>
      <c r="V94" s="78"/>
      <c r="X94" s="72"/>
    </row>
    <row r="95" spans="1:24" s="76" customFormat="1" ht="19.5" thickBot="1">
      <c r="A95" s="114" t="s">
        <v>4561</v>
      </c>
      <c r="B95" s="133" t="s">
        <v>4542</v>
      </c>
      <c r="C95" s="84"/>
      <c r="D95" s="87"/>
      <c r="E95" s="87"/>
      <c r="F95" s="134"/>
      <c r="G95" s="77"/>
      <c r="H95" s="77"/>
      <c r="I95" s="77"/>
      <c r="J95" s="77"/>
      <c r="K95" s="77"/>
      <c r="L95" s="77"/>
      <c r="M95" s="77"/>
      <c r="Q95" s="72" t="str">
        <f t="shared" si="22"/>
        <v>インボイス：IT投資状況</v>
      </c>
      <c r="R95" s="78" t="s">
        <v>4578</v>
      </c>
      <c r="S95" s="78" t="s">
        <v>4579</v>
      </c>
      <c r="T95" s="78" t="s">
        <v>4580</v>
      </c>
      <c r="U95" s="78" t="s">
        <v>4614</v>
      </c>
      <c r="V95" s="78"/>
      <c r="X95" s="72"/>
    </row>
    <row r="96" spans="1:24" s="76" customFormat="1">
      <c r="A96" s="116" t="s">
        <v>4561</v>
      </c>
      <c r="B96" s="133" t="s">
        <v>4544</v>
      </c>
      <c r="C96" s="124" t="s">
        <v>4615</v>
      </c>
      <c r="D96" s="470"/>
      <c r="E96" s="93"/>
      <c r="F96" s="149"/>
      <c r="G96" s="104"/>
      <c r="H96" s="126"/>
      <c r="I96" s="104"/>
      <c r="J96" s="104"/>
      <c r="K96" s="104"/>
      <c r="L96" s="104"/>
      <c r="M96" s="104"/>
      <c r="Q96" s="72" t="str">
        <f t="shared" si="22"/>
        <v>インボイス：電子化する事務の範囲</v>
      </c>
      <c r="R96" s="78"/>
      <c r="S96" s="78"/>
      <c r="T96" s="78"/>
      <c r="U96" s="78"/>
      <c r="V96" s="78"/>
      <c r="X96" s="72"/>
    </row>
    <row r="97" spans="1:24" s="76" customFormat="1" ht="19.5" thickBot="1">
      <c r="A97" s="116" t="s">
        <v>4561</v>
      </c>
      <c r="B97" s="135" t="s">
        <v>4545</v>
      </c>
      <c r="C97" s="150" t="s">
        <v>4616</v>
      </c>
      <c r="D97" s="471"/>
      <c r="E97" s="151"/>
      <c r="F97" s="152"/>
      <c r="G97" s="104"/>
      <c r="H97" s="104"/>
      <c r="I97" s="104"/>
      <c r="J97" s="104"/>
      <c r="K97" s="104"/>
      <c r="L97" s="104"/>
      <c r="M97" s="104"/>
      <c r="Q97" s="72" t="str">
        <f t="shared" si="22"/>
        <v>インボイス：インボイス対応に資する業務</v>
      </c>
      <c r="R97" s="78"/>
      <c r="S97" s="78"/>
      <c r="T97" s="78"/>
      <c r="U97" s="78"/>
      <c r="V97" s="78"/>
      <c r="X97" s="72"/>
    </row>
    <row r="98" spans="1:24" s="76" customFormat="1">
      <c r="A98" s="112"/>
      <c r="B98" s="160" t="s">
        <v>4555</v>
      </c>
      <c r="C98" s="140"/>
      <c r="D98" s="465"/>
      <c r="E98" s="137"/>
      <c r="F98" s="138"/>
      <c r="G98" s="77"/>
      <c r="H98" s="77"/>
      <c r="I98" s="77"/>
      <c r="J98" s="77"/>
      <c r="K98" s="77"/>
      <c r="L98" s="77"/>
      <c r="M98" s="77"/>
      <c r="Q98" s="72" t="e">
        <f>#REF!&amp;""</f>
        <v>#REF!</v>
      </c>
      <c r="R98" s="78"/>
      <c r="S98" s="78"/>
      <c r="T98" s="78"/>
      <c r="U98" s="78"/>
      <c r="V98" s="78"/>
      <c r="X98" s="72"/>
    </row>
    <row r="99" spans="1:24" s="76" customFormat="1">
      <c r="A99" s="114"/>
      <c r="B99" s="133" t="s">
        <v>4570</v>
      </c>
      <c r="C99" s="89" t="str">
        <f>情報入力!$D$43</f>
        <v xml:space="preserve"> </v>
      </c>
      <c r="D99" s="486"/>
      <c r="E99" s="87"/>
      <c r="F99" s="134"/>
      <c r="G99" s="77"/>
      <c r="H99" s="77"/>
      <c r="I99" s="77"/>
      <c r="J99" s="77"/>
      <c r="K99" s="77"/>
      <c r="L99" s="77"/>
      <c r="M99" s="77"/>
      <c r="Q99" s="72" t="str">
        <f t="shared" si="22"/>
        <v>主たる事業場の所在地</v>
      </c>
      <c r="R99" s="78"/>
      <c r="S99" s="78"/>
      <c r="T99" s="78"/>
      <c r="U99" s="78"/>
      <c r="V99" s="78"/>
      <c r="X99" s="72"/>
    </row>
    <row r="100" spans="1:24" s="76" customFormat="1">
      <c r="A100" s="114"/>
      <c r="B100" s="133" t="s">
        <v>4700</v>
      </c>
      <c r="C100" s="102" t="str">
        <f ca="1">情報入力!$F$118</f>
        <v/>
      </c>
      <c r="D100" s="463"/>
      <c r="E100" s="455"/>
      <c r="F100" s="456"/>
      <c r="G100" s="77"/>
      <c r="H100" s="77"/>
      <c r="I100" s="77"/>
      <c r="J100" s="77"/>
      <c r="K100" s="77"/>
      <c r="L100" s="77"/>
      <c r="M100" s="77"/>
      <c r="Q100" s="72" t="str">
        <f t="shared" si="22"/>
        <v>地域別最低賃金(申請日時点)</v>
      </c>
      <c r="R100" s="78"/>
      <c r="S100" s="78"/>
      <c r="T100" s="78"/>
      <c r="U100" s="78"/>
      <c r="V100" s="78"/>
      <c r="X100" s="72"/>
    </row>
    <row r="101" spans="1:24" s="76" customFormat="1">
      <c r="A101" s="114"/>
      <c r="B101" s="133" t="s">
        <v>4569</v>
      </c>
      <c r="C101" s="102" t="str">
        <f>情報入力!$D$55</f>
        <v xml:space="preserve"> </v>
      </c>
      <c r="D101" s="486"/>
      <c r="E101" s="87"/>
      <c r="F101" s="134"/>
      <c r="G101" s="77"/>
      <c r="H101" s="77"/>
      <c r="I101" s="77"/>
      <c r="J101" s="77"/>
      <c r="K101" s="77"/>
      <c r="L101" s="77"/>
      <c r="M101" s="77"/>
      <c r="Q101" s="72" t="str">
        <f t="shared" si="22"/>
        <v>主たる事業場内最低賃金</v>
      </c>
      <c r="R101" s="78"/>
      <c r="S101" s="78"/>
      <c r="T101" s="78"/>
      <c r="U101" s="78"/>
      <c r="V101" s="78"/>
      <c r="X101" s="72"/>
    </row>
    <row r="102" spans="1:24" s="76" customFormat="1">
      <c r="A102" s="116"/>
      <c r="B102" s="499" t="s">
        <v>4644</v>
      </c>
      <c r="C102" s="500" t="str">
        <f>情報入力!$G$127</f>
        <v xml:space="preserve"> </v>
      </c>
      <c r="D102" s="472"/>
      <c r="E102" s="455"/>
      <c r="F102" s="456"/>
      <c r="G102" s="104"/>
      <c r="H102" s="104"/>
      <c r="I102" s="104"/>
      <c r="J102" s="104"/>
      <c r="K102" s="104"/>
      <c r="L102" s="104"/>
      <c r="M102" s="104"/>
      <c r="Q102" s="72" t="str">
        <f t="shared" si="22"/>
        <v>賃上げ加点実施のご希望</v>
      </c>
      <c r="R102" s="78"/>
      <c r="S102" s="78"/>
      <c r="T102" s="78"/>
      <c r="U102" s="78"/>
      <c r="V102" s="78"/>
      <c r="X102" s="72"/>
    </row>
    <row r="103" spans="1:24" s="76" customFormat="1" hidden="1">
      <c r="A103" s="116"/>
      <c r="B103" s="133" t="s">
        <v>4573</v>
      </c>
      <c r="C103" s="167" t="s">
        <v>4617</v>
      </c>
      <c r="D103" s="490" t="s">
        <v>4588</v>
      </c>
      <c r="E103" s="93"/>
      <c r="F103" s="149"/>
      <c r="G103" s="104"/>
      <c r="H103" s="104"/>
      <c r="I103" s="104"/>
      <c r="J103" s="104"/>
      <c r="K103" s="104"/>
      <c r="L103" s="104"/>
      <c r="M103" s="104"/>
      <c r="Q103" s="72" t="str">
        <f t="shared" si="22"/>
        <v>賃金引上げを行いますか</v>
      </c>
      <c r="R103" s="78"/>
      <c r="S103" s="78"/>
      <c r="T103" s="78"/>
      <c r="U103" s="78"/>
      <c r="V103" s="78"/>
      <c r="X103" s="72"/>
    </row>
    <row r="104" spans="1:24" s="76" customFormat="1">
      <c r="A104" s="114"/>
      <c r="B104" s="133" t="s">
        <v>4574</v>
      </c>
      <c r="C104" s="501" t="str">
        <f>IF(C102="希望する","はい",IF(C102="希望しない","いいえ","要確認"))</f>
        <v>要確認</v>
      </c>
      <c r="D104" s="472" t="s">
        <v>4587</v>
      </c>
      <c r="E104" s="455"/>
      <c r="F104" s="456"/>
      <c r="G104" s="77"/>
      <c r="H104" s="77"/>
      <c r="I104" s="77"/>
      <c r="J104" s="77"/>
      <c r="K104" s="77"/>
      <c r="L104" s="77"/>
      <c r="M104" s="77"/>
      <c r="Q104" s="72" t="str">
        <f t="shared" si="22"/>
        <v>賃上げ計画を、従業員へ表明しましたか</v>
      </c>
      <c r="R104" s="78" t="s">
        <v>4463</v>
      </c>
      <c r="S104" s="78" t="s">
        <v>4465</v>
      </c>
      <c r="T104" s="78"/>
      <c r="U104" s="78"/>
      <c r="V104" s="78"/>
      <c r="X104" s="72"/>
    </row>
    <row r="105" spans="1:24" s="76" customFormat="1" ht="19.5" thickBot="1">
      <c r="A105" s="114"/>
      <c r="B105" s="133" t="s">
        <v>4583</v>
      </c>
      <c r="C105" s="125" t="s">
        <v>4582</v>
      </c>
      <c r="D105" s="486"/>
      <c r="E105" s="87"/>
      <c r="F105" s="134"/>
      <c r="G105" s="77"/>
      <c r="H105" s="77"/>
      <c r="I105" s="77"/>
      <c r="J105" s="77"/>
      <c r="K105" s="77"/>
      <c r="L105" s="77"/>
      <c r="M105" s="77"/>
      <c r="Q105" s="72" t="str">
        <f t="shared" si="22"/>
        <v>表明：行った方法／行った日付</v>
      </c>
      <c r="R105" s="78"/>
      <c r="S105" s="78"/>
      <c r="T105" s="78"/>
      <c r="U105" s="78"/>
      <c r="V105" s="78"/>
      <c r="X105" s="72"/>
    </row>
    <row r="106" spans="1:24" s="76" customFormat="1" ht="19.5" thickBot="1">
      <c r="A106" s="114"/>
      <c r="B106" s="133" t="s">
        <v>4546</v>
      </c>
      <c r="C106" s="80"/>
      <c r="D106" s="461" t="s">
        <v>4619</v>
      </c>
      <c r="E106" s="455"/>
      <c r="F106" s="456"/>
      <c r="G106" s="77"/>
      <c r="H106" s="77"/>
      <c r="I106" s="77"/>
      <c r="J106" s="77"/>
      <c r="K106" s="77"/>
      <c r="L106" s="77"/>
      <c r="M106" s="77"/>
      <c r="Q106" s="72" t="str">
        <f t="shared" si="22"/>
        <v>表明：最低賃金に対する賃上げ幅</v>
      </c>
      <c r="R106" s="78" t="s">
        <v>4571</v>
      </c>
      <c r="S106" s="78" t="s">
        <v>4572</v>
      </c>
      <c r="T106" s="78" t="s">
        <v>4586</v>
      </c>
      <c r="U106" s="78"/>
      <c r="V106" s="78"/>
      <c r="X106" s="72"/>
    </row>
    <row r="107" spans="1:24" s="76" customFormat="1">
      <c r="A107" s="114"/>
      <c r="B107" s="133" t="s">
        <v>4547</v>
      </c>
      <c r="C107" s="97" t="str">
        <f>情報入力!$G$123&amp;""</f>
        <v/>
      </c>
      <c r="D107" s="486"/>
      <c r="E107" s="87"/>
      <c r="F107" s="134"/>
      <c r="G107" s="77"/>
      <c r="H107" s="77"/>
      <c r="I107" s="77"/>
      <c r="J107" s="77"/>
      <c r="K107" s="77"/>
      <c r="L107" s="77"/>
      <c r="M107" s="77"/>
      <c r="Q107" s="72" t="str">
        <f t="shared" si="22"/>
        <v>表明：従業員代表者</v>
      </c>
      <c r="R107" s="78"/>
      <c r="S107" s="78"/>
      <c r="T107" s="78"/>
      <c r="U107" s="78"/>
      <c r="V107" s="78"/>
      <c r="X107" s="72"/>
    </row>
    <row r="108" spans="1:24" s="76" customFormat="1">
      <c r="A108" s="114"/>
      <c r="B108" s="133" t="s">
        <v>4548</v>
      </c>
      <c r="C108" s="89" t="str">
        <f>情報入力!$G$124&amp;""</f>
        <v/>
      </c>
      <c r="D108" s="463"/>
      <c r="E108" s="455"/>
      <c r="F108" s="456"/>
      <c r="G108" s="77"/>
      <c r="H108" s="77"/>
      <c r="I108" s="77"/>
      <c r="J108" s="77"/>
      <c r="K108" s="77"/>
      <c r="L108" s="77"/>
      <c r="M108" s="77"/>
      <c r="Q108" s="72" t="str">
        <f t="shared" si="22"/>
        <v>表明：給与または経理担当者</v>
      </c>
      <c r="R108" s="78"/>
      <c r="S108" s="78"/>
      <c r="T108" s="78"/>
      <c r="U108" s="78"/>
      <c r="V108" s="78"/>
      <c r="X108" s="72"/>
    </row>
    <row r="109" spans="1:24" s="74" customFormat="1" ht="19.5" thickBot="1">
      <c r="A109" s="117"/>
      <c r="B109" s="135" t="s">
        <v>4584</v>
      </c>
      <c r="C109" s="139" t="str">
        <f>情報入力!$G$125&amp;""</f>
        <v/>
      </c>
      <c r="D109" s="483"/>
      <c r="E109" s="484"/>
      <c r="F109" s="485"/>
      <c r="G109" s="105"/>
      <c r="H109" s="105"/>
      <c r="I109" s="105"/>
      <c r="J109" s="105"/>
      <c r="K109" s="105"/>
      <c r="L109" s="105"/>
      <c r="M109" s="105"/>
      <c r="O109" s="76"/>
      <c r="P109" s="76"/>
      <c r="Q109" s="72" t="str">
        <f t="shared" si="22"/>
        <v>表明：主たる事業場の最低賃金で働く従業員</v>
      </c>
      <c r="R109" s="75"/>
      <c r="S109" s="75"/>
      <c r="T109" s="75"/>
      <c r="U109" s="75"/>
      <c r="V109" s="75"/>
      <c r="X109" s="110"/>
    </row>
    <row r="110" spans="1:24" s="76" customFormat="1" ht="19.5" thickBot="1">
      <c r="A110" s="112"/>
      <c r="B110" s="507" t="s">
        <v>4647</v>
      </c>
      <c r="C110" s="508"/>
      <c r="D110" s="509"/>
      <c r="E110" s="510"/>
      <c r="F110" s="511"/>
      <c r="Q110" s="72" t="str">
        <f t="shared" ref="Q110:Q138" si="23">B111&amp;""</f>
        <v/>
      </c>
      <c r="R110" s="78"/>
      <c r="S110" s="78"/>
      <c r="T110" s="78"/>
      <c r="U110" s="78"/>
      <c r="V110" s="78"/>
      <c r="X110" s="72"/>
    </row>
    <row r="111" spans="1:24" s="76" customFormat="1">
      <c r="A111" s="112"/>
      <c r="B111" s="129"/>
      <c r="C111" s="81"/>
      <c r="D111" s="462"/>
      <c r="E111" s="77"/>
      <c r="F111" s="77"/>
      <c r="G111" s="77"/>
      <c r="H111" s="77"/>
      <c r="I111" s="77"/>
      <c r="J111" s="77"/>
      <c r="K111" s="77"/>
      <c r="L111" s="77"/>
      <c r="M111" s="77"/>
      <c r="Q111" s="72" t="str">
        <f t="shared" si="23"/>
        <v/>
      </c>
      <c r="R111" s="78"/>
      <c r="S111" s="78"/>
      <c r="T111" s="78"/>
      <c r="U111" s="78"/>
      <c r="V111" s="78"/>
      <c r="X111" s="72"/>
    </row>
    <row r="112" spans="1:24" s="76" customFormat="1">
      <c r="A112" s="112"/>
      <c r="B112" s="129"/>
      <c r="C112" s="81"/>
      <c r="D112" s="462"/>
      <c r="E112" s="77"/>
      <c r="F112" s="77"/>
      <c r="G112" s="77"/>
      <c r="H112" s="77"/>
      <c r="I112" s="77"/>
      <c r="J112" s="77"/>
      <c r="K112" s="77"/>
      <c r="L112" s="77"/>
      <c r="M112" s="77"/>
      <c r="Q112" s="72" t="str">
        <f t="shared" si="23"/>
        <v/>
      </c>
      <c r="R112" s="78"/>
      <c r="S112" s="78"/>
      <c r="T112" s="78"/>
      <c r="U112" s="78"/>
      <c r="V112" s="78"/>
      <c r="X112" s="72"/>
    </row>
    <row r="113" spans="1:24" s="76" customFormat="1">
      <c r="A113" s="112"/>
      <c r="B113" s="129"/>
      <c r="C113" s="81"/>
      <c r="D113" s="462"/>
      <c r="E113" s="77"/>
      <c r="F113" s="77"/>
      <c r="G113" s="77"/>
      <c r="H113" s="77"/>
      <c r="I113" s="77"/>
      <c r="J113" s="77"/>
      <c r="K113" s="77"/>
      <c r="L113" s="77"/>
      <c r="M113" s="77"/>
      <c r="Q113" s="72" t="str">
        <f t="shared" si="23"/>
        <v/>
      </c>
      <c r="R113" s="78"/>
      <c r="S113" s="78"/>
      <c r="T113" s="78"/>
      <c r="U113" s="78"/>
      <c r="V113" s="78"/>
      <c r="X113" s="72"/>
    </row>
    <row r="114" spans="1:24" s="76" customFormat="1">
      <c r="A114" s="112"/>
      <c r="B114" s="129"/>
      <c r="C114" s="81"/>
      <c r="D114" s="462"/>
      <c r="E114" s="77"/>
      <c r="F114" s="77"/>
      <c r="G114" s="77"/>
      <c r="H114" s="77"/>
      <c r="I114" s="77"/>
      <c r="J114" s="77"/>
      <c r="K114" s="77"/>
      <c r="L114" s="77"/>
      <c r="M114" s="77"/>
      <c r="Q114" s="72" t="str">
        <f t="shared" si="23"/>
        <v/>
      </c>
      <c r="R114" s="78"/>
      <c r="S114" s="78"/>
      <c r="T114" s="78"/>
      <c r="U114" s="78"/>
      <c r="V114" s="78"/>
      <c r="X114" s="72"/>
    </row>
    <row r="115" spans="1:24" s="76" customFormat="1">
      <c r="A115" s="112"/>
      <c r="B115" s="129"/>
      <c r="C115" s="81"/>
      <c r="D115" s="462"/>
      <c r="E115" s="77"/>
      <c r="F115" s="77"/>
      <c r="G115" s="77"/>
      <c r="H115" s="77"/>
      <c r="I115" s="77"/>
      <c r="J115" s="77"/>
      <c r="K115" s="77"/>
      <c r="L115" s="77"/>
      <c r="M115" s="77"/>
      <c r="Q115" s="72" t="str">
        <f t="shared" si="23"/>
        <v/>
      </c>
      <c r="R115" s="78"/>
      <c r="S115" s="78"/>
      <c r="T115" s="78"/>
      <c r="U115" s="78"/>
      <c r="V115" s="78"/>
      <c r="X115" s="72"/>
    </row>
    <row r="116" spans="1:24" s="76" customFormat="1">
      <c r="A116" s="112"/>
      <c r="B116" s="129"/>
      <c r="C116" s="81"/>
      <c r="D116" s="462"/>
      <c r="E116" s="77"/>
      <c r="F116" s="77"/>
      <c r="G116" s="77"/>
      <c r="H116" s="77"/>
      <c r="I116" s="77"/>
      <c r="J116" s="77"/>
      <c r="K116" s="77"/>
      <c r="L116" s="77"/>
      <c r="M116" s="77"/>
      <c r="Q116" s="72" t="str">
        <f t="shared" si="23"/>
        <v/>
      </c>
      <c r="R116" s="78"/>
      <c r="S116" s="78"/>
      <c r="T116" s="78"/>
      <c r="U116" s="78"/>
      <c r="V116" s="78"/>
      <c r="X116" s="72"/>
    </row>
    <row r="117" spans="1:24" s="76" customFormat="1">
      <c r="A117" s="112"/>
      <c r="B117" s="129"/>
      <c r="C117" s="81"/>
      <c r="D117" s="462"/>
      <c r="E117" s="77"/>
      <c r="F117" s="77"/>
      <c r="G117" s="77"/>
      <c r="H117" s="77"/>
      <c r="I117" s="77"/>
      <c r="J117" s="77"/>
      <c r="K117" s="77"/>
      <c r="L117" s="77"/>
      <c r="M117" s="77"/>
      <c r="Q117" s="72" t="str">
        <f t="shared" si="23"/>
        <v/>
      </c>
      <c r="R117" s="78"/>
      <c r="S117" s="78"/>
      <c r="T117" s="78"/>
      <c r="U117" s="78"/>
      <c r="V117" s="78"/>
      <c r="X117" s="72"/>
    </row>
    <row r="118" spans="1:24" s="76" customFormat="1">
      <c r="A118" s="112"/>
      <c r="B118" s="129"/>
      <c r="C118" s="81"/>
      <c r="D118" s="462"/>
      <c r="E118" s="77"/>
      <c r="F118" s="77"/>
      <c r="G118" s="77"/>
      <c r="H118" s="77"/>
      <c r="I118" s="77"/>
      <c r="J118" s="77"/>
      <c r="K118" s="77"/>
      <c r="L118" s="77"/>
      <c r="M118" s="77"/>
      <c r="Q118" s="72" t="str">
        <f t="shared" si="23"/>
        <v/>
      </c>
      <c r="R118" s="78"/>
      <c r="S118" s="78"/>
      <c r="T118" s="78"/>
      <c r="U118" s="78"/>
      <c r="V118" s="78"/>
      <c r="X118" s="72"/>
    </row>
    <row r="119" spans="1:24" s="76" customFormat="1">
      <c r="A119" s="112"/>
      <c r="B119" s="129"/>
      <c r="C119" s="81"/>
      <c r="D119" s="462"/>
      <c r="E119" s="77"/>
      <c r="F119" s="77"/>
      <c r="G119" s="77"/>
      <c r="H119" s="77"/>
      <c r="I119" s="77"/>
      <c r="J119" s="77"/>
      <c r="K119" s="77"/>
      <c r="L119" s="77"/>
      <c r="M119" s="77"/>
      <c r="Q119" s="72" t="str">
        <f t="shared" si="23"/>
        <v/>
      </c>
      <c r="R119" s="78"/>
      <c r="S119" s="78"/>
      <c r="T119" s="78"/>
      <c r="U119" s="78"/>
      <c r="V119" s="78"/>
      <c r="X119" s="72"/>
    </row>
    <row r="120" spans="1:24" s="76" customFormat="1">
      <c r="A120" s="112"/>
      <c r="B120" s="129"/>
      <c r="C120" s="81"/>
      <c r="D120" s="462"/>
      <c r="E120" s="77"/>
      <c r="F120" s="77"/>
      <c r="G120" s="77"/>
      <c r="H120" s="77"/>
      <c r="I120" s="77"/>
      <c r="J120" s="77"/>
      <c r="K120" s="77"/>
      <c r="L120" s="77"/>
      <c r="M120" s="77"/>
      <c r="Q120" s="72" t="str">
        <f t="shared" si="23"/>
        <v/>
      </c>
      <c r="R120" s="78"/>
      <c r="S120" s="78"/>
      <c r="T120" s="78"/>
      <c r="U120" s="78"/>
      <c r="V120" s="78"/>
      <c r="X120" s="72"/>
    </row>
    <row r="121" spans="1:24" s="76" customFormat="1">
      <c r="A121" s="112"/>
      <c r="B121" s="129"/>
      <c r="C121" s="81"/>
      <c r="D121" s="462"/>
      <c r="E121" s="77"/>
      <c r="F121" s="77"/>
      <c r="G121" s="77"/>
      <c r="H121" s="77"/>
      <c r="I121" s="77"/>
      <c r="J121" s="77"/>
      <c r="K121" s="77"/>
      <c r="L121" s="77"/>
      <c r="M121" s="77"/>
      <c r="Q121" s="72" t="str">
        <f t="shared" si="23"/>
        <v/>
      </c>
      <c r="R121" s="78"/>
      <c r="S121" s="78"/>
      <c r="T121" s="78"/>
      <c r="U121" s="78"/>
      <c r="V121" s="78"/>
      <c r="X121" s="72"/>
    </row>
    <row r="122" spans="1:24" s="76" customFormat="1">
      <c r="A122" s="112"/>
      <c r="B122" s="129"/>
      <c r="C122" s="81"/>
      <c r="D122" s="462"/>
      <c r="E122" s="77"/>
      <c r="F122" s="77"/>
      <c r="G122" s="77"/>
      <c r="H122" s="77"/>
      <c r="I122" s="77"/>
      <c r="J122" s="77"/>
      <c r="K122" s="77"/>
      <c r="L122" s="77"/>
      <c r="M122" s="77"/>
      <c r="Q122" s="72" t="str">
        <f t="shared" si="23"/>
        <v/>
      </c>
      <c r="R122" s="78"/>
      <c r="S122" s="78"/>
      <c r="T122" s="78"/>
      <c r="U122" s="78"/>
      <c r="V122" s="78"/>
      <c r="X122" s="72"/>
    </row>
    <row r="123" spans="1:24" s="76" customFormat="1">
      <c r="A123" s="112"/>
      <c r="B123" s="129"/>
      <c r="C123" s="81"/>
      <c r="D123" s="462"/>
      <c r="E123" s="77"/>
      <c r="F123" s="77"/>
      <c r="G123" s="77"/>
      <c r="H123" s="77"/>
      <c r="I123" s="77"/>
      <c r="J123" s="77"/>
      <c r="K123" s="77"/>
      <c r="L123" s="77"/>
      <c r="M123" s="77"/>
      <c r="Q123" s="72" t="str">
        <f t="shared" si="23"/>
        <v/>
      </c>
      <c r="R123" s="78"/>
      <c r="S123" s="78"/>
      <c r="T123" s="78"/>
      <c r="U123" s="78"/>
      <c r="V123" s="78"/>
      <c r="X123" s="72"/>
    </row>
    <row r="124" spans="1:24" s="76" customFormat="1">
      <c r="A124" s="112"/>
      <c r="B124" s="129"/>
      <c r="C124" s="81"/>
      <c r="D124" s="462"/>
      <c r="E124" s="77"/>
      <c r="F124" s="77"/>
      <c r="G124" s="77"/>
      <c r="H124" s="77"/>
      <c r="I124" s="77"/>
      <c r="J124" s="77"/>
      <c r="K124" s="77"/>
      <c r="L124" s="77"/>
      <c r="M124" s="77"/>
      <c r="Q124" s="72" t="str">
        <f t="shared" si="23"/>
        <v/>
      </c>
      <c r="R124" s="78"/>
      <c r="S124" s="78"/>
      <c r="T124" s="78"/>
      <c r="U124" s="78"/>
      <c r="V124" s="78"/>
      <c r="X124" s="72"/>
    </row>
    <row r="125" spans="1:24" s="76" customFormat="1">
      <c r="A125" s="112"/>
      <c r="B125" s="129"/>
      <c r="C125" s="81"/>
      <c r="D125" s="462"/>
      <c r="E125" s="77"/>
      <c r="F125" s="77"/>
      <c r="G125" s="77"/>
      <c r="H125" s="77"/>
      <c r="I125" s="77"/>
      <c r="J125" s="77"/>
      <c r="K125" s="77"/>
      <c r="L125" s="77"/>
      <c r="M125" s="77"/>
      <c r="Q125" s="72" t="str">
        <f t="shared" si="23"/>
        <v/>
      </c>
      <c r="R125" s="78"/>
      <c r="S125" s="78"/>
      <c r="T125" s="78"/>
      <c r="U125" s="78"/>
      <c r="V125" s="78"/>
      <c r="X125" s="72"/>
    </row>
    <row r="126" spans="1:24" s="76" customFormat="1">
      <c r="A126" s="112"/>
      <c r="B126" s="129"/>
      <c r="C126" s="81"/>
      <c r="D126" s="462"/>
      <c r="E126" s="77"/>
      <c r="F126" s="77"/>
      <c r="G126" s="77"/>
      <c r="H126" s="77"/>
      <c r="I126" s="77"/>
      <c r="J126" s="77"/>
      <c r="K126" s="77"/>
      <c r="L126" s="77"/>
      <c r="M126" s="77"/>
      <c r="Q126" s="72" t="str">
        <f t="shared" si="23"/>
        <v/>
      </c>
      <c r="R126" s="78"/>
      <c r="S126" s="78"/>
      <c r="T126" s="78"/>
      <c r="U126" s="78"/>
      <c r="V126" s="78"/>
      <c r="X126" s="72"/>
    </row>
    <row r="127" spans="1:24" s="76" customFormat="1">
      <c r="A127" s="112"/>
      <c r="B127" s="129"/>
      <c r="C127" s="81"/>
      <c r="D127" s="462"/>
      <c r="E127" s="77"/>
      <c r="F127" s="77"/>
      <c r="G127" s="77"/>
      <c r="H127" s="77"/>
      <c r="I127" s="77"/>
      <c r="J127" s="77"/>
      <c r="K127" s="77"/>
      <c r="L127" s="77"/>
      <c r="M127" s="77"/>
      <c r="Q127" s="72" t="str">
        <f t="shared" si="23"/>
        <v/>
      </c>
      <c r="R127" s="78"/>
      <c r="S127" s="78"/>
      <c r="T127" s="78"/>
      <c r="U127" s="78"/>
      <c r="V127" s="78"/>
      <c r="X127" s="72"/>
    </row>
    <row r="128" spans="1:24" s="76" customFormat="1">
      <c r="A128" s="112"/>
      <c r="B128" s="129"/>
      <c r="C128" s="81"/>
      <c r="D128" s="462"/>
      <c r="E128" s="77"/>
      <c r="F128" s="77"/>
      <c r="G128" s="77"/>
      <c r="H128" s="77"/>
      <c r="I128" s="77"/>
      <c r="J128" s="77"/>
      <c r="K128" s="77"/>
      <c r="L128" s="77"/>
      <c r="M128" s="77"/>
      <c r="Q128" s="72" t="str">
        <f t="shared" si="23"/>
        <v/>
      </c>
      <c r="R128" s="78"/>
      <c r="S128" s="78"/>
      <c r="T128" s="78"/>
      <c r="U128" s="78"/>
      <c r="V128" s="78"/>
      <c r="X128" s="72"/>
    </row>
    <row r="129" spans="1:24" s="76" customFormat="1">
      <c r="A129" s="112"/>
      <c r="B129" s="129"/>
      <c r="C129" s="81"/>
      <c r="D129" s="462"/>
      <c r="E129" s="77"/>
      <c r="F129" s="77"/>
      <c r="G129" s="77"/>
      <c r="H129" s="77"/>
      <c r="I129" s="77"/>
      <c r="J129" s="77"/>
      <c r="K129" s="77"/>
      <c r="L129" s="77"/>
      <c r="M129" s="77"/>
      <c r="Q129" s="72" t="str">
        <f t="shared" si="23"/>
        <v/>
      </c>
      <c r="R129" s="78"/>
      <c r="S129" s="78"/>
      <c r="T129" s="78"/>
      <c r="U129" s="78"/>
      <c r="V129" s="78"/>
      <c r="X129" s="72"/>
    </row>
    <row r="130" spans="1:24" s="76" customFormat="1">
      <c r="A130" s="112"/>
      <c r="B130" s="129"/>
      <c r="C130" s="81"/>
      <c r="D130" s="462"/>
      <c r="E130" s="77"/>
      <c r="F130" s="77"/>
      <c r="G130" s="77"/>
      <c r="H130" s="77"/>
      <c r="I130" s="77"/>
      <c r="J130" s="77"/>
      <c r="K130" s="77"/>
      <c r="L130" s="77"/>
      <c r="M130" s="77"/>
      <c r="Q130" s="72" t="str">
        <f t="shared" si="23"/>
        <v/>
      </c>
      <c r="R130" s="78"/>
      <c r="S130" s="78"/>
      <c r="T130" s="78"/>
      <c r="U130" s="78"/>
      <c r="V130" s="78"/>
      <c r="X130" s="72"/>
    </row>
    <row r="131" spans="1:24" s="76" customFormat="1">
      <c r="A131" s="112"/>
      <c r="B131" s="129"/>
      <c r="C131" s="81"/>
      <c r="D131" s="462"/>
      <c r="E131" s="77"/>
      <c r="F131" s="77"/>
      <c r="G131" s="77"/>
      <c r="H131" s="77"/>
      <c r="I131" s="77"/>
      <c r="J131" s="77"/>
      <c r="K131" s="77"/>
      <c r="L131" s="77"/>
      <c r="M131" s="77"/>
      <c r="Q131" s="72" t="str">
        <f t="shared" si="23"/>
        <v/>
      </c>
      <c r="R131" s="78"/>
      <c r="S131" s="78"/>
      <c r="T131" s="78"/>
      <c r="U131" s="78"/>
      <c r="V131" s="78"/>
      <c r="X131" s="72"/>
    </row>
    <row r="132" spans="1:24" s="76" customFormat="1">
      <c r="A132" s="112"/>
      <c r="B132" s="129"/>
      <c r="C132" s="81"/>
      <c r="D132" s="462"/>
      <c r="E132" s="77"/>
      <c r="F132" s="77"/>
      <c r="G132" s="77"/>
      <c r="H132" s="77"/>
      <c r="I132" s="77"/>
      <c r="J132" s="77"/>
      <c r="K132" s="77"/>
      <c r="L132" s="77"/>
      <c r="M132" s="77"/>
      <c r="Q132" s="72" t="str">
        <f t="shared" si="23"/>
        <v/>
      </c>
      <c r="R132" s="78"/>
      <c r="S132" s="78"/>
      <c r="T132" s="78"/>
      <c r="U132" s="78"/>
      <c r="V132" s="78"/>
      <c r="X132" s="72"/>
    </row>
    <row r="133" spans="1:24" s="76" customFormat="1">
      <c r="A133" s="112"/>
      <c r="B133" s="129"/>
      <c r="C133" s="81"/>
      <c r="D133" s="462"/>
      <c r="E133" s="77"/>
      <c r="F133" s="77"/>
      <c r="G133" s="77"/>
      <c r="H133" s="77"/>
      <c r="I133" s="77"/>
      <c r="J133" s="77"/>
      <c r="K133" s="77"/>
      <c r="L133" s="77"/>
      <c r="M133" s="77"/>
      <c r="Q133" s="72" t="str">
        <f t="shared" si="23"/>
        <v/>
      </c>
      <c r="R133" s="78"/>
      <c r="S133" s="78"/>
      <c r="T133" s="78"/>
      <c r="U133" s="78"/>
      <c r="V133" s="78"/>
      <c r="X133" s="72"/>
    </row>
    <row r="134" spans="1:24" s="76" customFormat="1">
      <c r="A134" s="112"/>
      <c r="B134" s="129"/>
      <c r="C134" s="81"/>
      <c r="D134" s="462"/>
      <c r="E134" s="77"/>
      <c r="F134" s="77"/>
      <c r="G134" s="77"/>
      <c r="H134" s="77"/>
      <c r="I134" s="77"/>
      <c r="J134" s="77"/>
      <c r="K134" s="77"/>
      <c r="L134" s="77"/>
      <c r="M134" s="77"/>
      <c r="Q134" s="72" t="str">
        <f t="shared" si="23"/>
        <v/>
      </c>
      <c r="R134" s="78"/>
      <c r="S134" s="78"/>
      <c r="T134" s="78"/>
      <c r="U134" s="78"/>
      <c r="V134" s="78"/>
      <c r="X134" s="72"/>
    </row>
    <row r="135" spans="1:24" s="76" customFormat="1">
      <c r="A135" s="112"/>
      <c r="B135" s="129"/>
      <c r="C135" s="81"/>
      <c r="D135" s="462"/>
      <c r="E135" s="77"/>
      <c r="F135" s="77"/>
      <c r="G135" s="77"/>
      <c r="H135" s="77"/>
      <c r="I135" s="77"/>
      <c r="J135" s="77"/>
      <c r="K135" s="77"/>
      <c r="L135" s="77"/>
      <c r="M135" s="77"/>
      <c r="Q135" s="72" t="str">
        <f t="shared" si="23"/>
        <v/>
      </c>
      <c r="R135" s="78"/>
      <c r="S135" s="78"/>
      <c r="T135" s="78"/>
      <c r="U135" s="78"/>
      <c r="V135" s="78"/>
      <c r="X135" s="72"/>
    </row>
    <row r="136" spans="1:24" s="76" customFormat="1">
      <c r="A136" s="112"/>
      <c r="B136" s="129"/>
      <c r="C136" s="81"/>
      <c r="D136" s="462"/>
      <c r="E136" s="77"/>
      <c r="F136" s="77"/>
      <c r="G136" s="77"/>
      <c r="H136" s="77"/>
      <c r="I136" s="77"/>
      <c r="J136" s="77"/>
      <c r="K136" s="77"/>
      <c r="L136" s="77"/>
      <c r="M136" s="77"/>
      <c r="Q136" s="72" t="str">
        <f t="shared" si="23"/>
        <v/>
      </c>
      <c r="R136" s="78"/>
      <c r="S136" s="78"/>
      <c r="T136" s="78"/>
      <c r="U136" s="78"/>
      <c r="V136" s="78"/>
      <c r="X136" s="72"/>
    </row>
    <row r="137" spans="1:24" s="76" customFormat="1">
      <c r="A137" s="112"/>
      <c r="B137" s="129"/>
      <c r="C137" s="81"/>
      <c r="D137" s="462"/>
      <c r="E137" s="77"/>
      <c r="F137" s="77"/>
      <c r="G137" s="77"/>
      <c r="H137" s="77"/>
      <c r="I137" s="77"/>
      <c r="J137" s="77"/>
      <c r="K137" s="77"/>
      <c r="L137" s="77"/>
      <c r="M137" s="77"/>
      <c r="Q137" s="72" t="str">
        <f t="shared" si="23"/>
        <v/>
      </c>
      <c r="R137" s="78"/>
      <c r="S137" s="78"/>
      <c r="T137" s="78"/>
      <c r="U137" s="78"/>
      <c r="V137" s="78"/>
      <c r="X137" s="72"/>
    </row>
    <row r="138" spans="1:24" s="76" customFormat="1">
      <c r="A138" s="112"/>
      <c r="B138" s="129"/>
      <c r="C138" s="81"/>
      <c r="D138" s="462"/>
      <c r="E138" s="77"/>
      <c r="F138" s="77"/>
      <c r="G138" s="77"/>
      <c r="H138" s="77"/>
      <c r="I138" s="77"/>
      <c r="J138" s="77"/>
      <c r="K138" s="77"/>
      <c r="L138" s="77"/>
      <c r="M138" s="77"/>
      <c r="Q138" s="72" t="str">
        <f t="shared" si="23"/>
        <v/>
      </c>
      <c r="R138" s="78"/>
      <c r="S138" s="78"/>
      <c r="T138" s="78"/>
      <c r="U138" s="78"/>
      <c r="V138" s="78"/>
      <c r="X138" s="72"/>
    </row>
    <row r="139" spans="1:24" s="76" customFormat="1">
      <c r="A139" s="112"/>
      <c r="B139" s="129"/>
      <c r="C139" s="81"/>
      <c r="D139" s="462"/>
      <c r="E139" s="77"/>
      <c r="F139" s="77"/>
      <c r="G139" s="77"/>
      <c r="H139" s="77"/>
      <c r="I139" s="77"/>
      <c r="J139" s="77"/>
      <c r="K139" s="77"/>
      <c r="L139" s="77"/>
      <c r="M139" s="77"/>
      <c r="Q139" s="72" t="str">
        <f t="shared" ref="Q139:Q202" si="24">B140&amp;""</f>
        <v/>
      </c>
      <c r="R139" s="78"/>
      <c r="S139" s="78"/>
      <c r="T139" s="78"/>
      <c r="U139" s="78"/>
      <c r="V139" s="78"/>
      <c r="X139" s="72"/>
    </row>
    <row r="140" spans="1:24" s="76" customFormat="1">
      <c r="A140" s="112"/>
      <c r="B140" s="129"/>
      <c r="C140" s="81"/>
      <c r="D140" s="462"/>
      <c r="E140" s="77"/>
      <c r="F140" s="77"/>
      <c r="G140" s="77"/>
      <c r="H140" s="77"/>
      <c r="I140" s="77"/>
      <c r="J140" s="77"/>
      <c r="K140" s="77"/>
      <c r="L140" s="77"/>
      <c r="M140" s="77"/>
      <c r="Q140" s="72" t="str">
        <f t="shared" si="24"/>
        <v/>
      </c>
      <c r="R140" s="78"/>
      <c r="S140" s="78"/>
      <c r="T140" s="78"/>
      <c r="U140" s="78"/>
      <c r="V140" s="78"/>
      <c r="X140" s="72"/>
    </row>
    <row r="141" spans="1:24" s="76" customFormat="1">
      <c r="A141" s="112"/>
      <c r="B141" s="129"/>
      <c r="C141" s="81"/>
      <c r="D141" s="462"/>
      <c r="E141" s="77"/>
      <c r="F141" s="77"/>
      <c r="G141" s="77"/>
      <c r="H141" s="77"/>
      <c r="I141" s="77"/>
      <c r="J141" s="77"/>
      <c r="K141" s="77"/>
      <c r="L141" s="77"/>
      <c r="M141" s="77"/>
      <c r="Q141" s="72" t="str">
        <f t="shared" si="24"/>
        <v/>
      </c>
      <c r="R141" s="78"/>
      <c r="S141" s="78"/>
      <c r="T141" s="78"/>
      <c r="U141" s="78"/>
      <c r="V141" s="78"/>
      <c r="X141" s="72"/>
    </row>
    <row r="142" spans="1:24" s="76" customFormat="1">
      <c r="A142" s="112"/>
      <c r="B142" s="129"/>
      <c r="C142" s="81"/>
      <c r="D142" s="462"/>
      <c r="E142" s="77"/>
      <c r="F142" s="77"/>
      <c r="G142" s="77"/>
      <c r="H142" s="77"/>
      <c r="I142" s="77"/>
      <c r="J142" s="77"/>
      <c r="K142" s="77"/>
      <c r="L142" s="77"/>
      <c r="M142" s="77"/>
      <c r="Q142" s="72" t="str">
        <f t="shared" si="24"/>
        <v/>
      </c>
      <c r="R142" s="78"/>
      <c r="S142" s="78"/>
      <c r="T142" s="78"/>
      <c r="U142" s="78"/>
      <c r="V142" s="78"/>
      <c r="X142" s="72"/>
    </row>
    <row r="143" spans="1:24" s="76" customFormat="1">
      <c r="A143" s="112"/>
      <c r="B143" s="129"/>
      <c r="C143" s="81"/>
      <c r="D143" s="462"/>
      <c r="E143" s="77"/>
      <c r="F143" s="77"/>
      <c r="G143" s="77"/>
      <c r="H143" s="77"/>
      <c r="I143" s="77"/>
      <c r="J143" s="77"/>
      <c r="K143" s="77"/>
      <c r="L143" s="77"/>
      <c r="M143" s="77"/>
      <c r="Q143" s="72" t="str">
        <f t="shared" si="24"/>
        <v/>
      </c>
      <c r="R143" s="78"/>
      <c r="S143" s="78"/>
      <c r="T143" s="78"/>
      <c r="U143" s="78"/>
      <c r="V143" s="78"/>
      <c r="X143" s="72"/>
    </row>
    <row r="144" spans="1:24" s="76" customFormat="1">
      <c r="A144" s="112"/>
      <c r="B144" s="129"/>
      <c r="C144" s="81"/>
      <c r="D144" s="462"/>
      <c r="E144" s="77"/>
      <c r="F144" s="77"/>
      <c r="G144" s="77"/>
      <c r="H144" s="77"/>
      <c r="I144" s="77"/>
      <c r="J144" s="77"/>
      <c r="K144" s="77"/>
      <c r="L144" s="77"/>
      <c r="M144" s="77"/>
      <c r="Q144" s="72" t="str">
        <f t="shared" si="24"/>
        <v/>
      </c>
      <c r="R144" s="78"/>
      <c r="S144" s="78"/>
      <c r="T144" s="78"/>
      <c r="U144" s="78"/>
      <c r="V144" s="78"/>
      <c r="X144" s="72"/>
    </row>
    <row r="145" spans="1:24" s="76" customFormat="1">
      <c r="A145" s="112"/>
      <c r="B145" s="129"/>
      <c r="C145" s="81"/>
      <c r="D145" s="462"/>
      <c r="E145" s="77"/>
      <c r="F145" s="77"/>
      <c r="G145" s="77"/>
      <c r="H145" s="77"/>
      <c r="I145" s="77"/>
      <c r="J145" s="77"/>
      <c r="K145" s="77"/>
      <c r="L145" s="77"/>
      <c r="M145" s="77"/>
      <c r="Q145" s="72" t="str">
        <f t="shared" si="24"/>
        <v/>
      </c>
      <c r="R145" s="78"/>
      <c r="S145" s="78"/>
      <c r="T145" s="78"/>
      <c r="U145" s="78"/>
      <c r="V145" s="78"/>
      <c r="X145" s="72"/>
    </row>
    <row r="146" spans="1:24" s="76" customFormat="1">
      <c r="A146" s="112"/>
      <c r="B146" s="129"/>
      <c r="C146" s="81"/>
      <c r="D146" s="462"/>
      <c r="E146" s="77"/>
      <c r="F146" s="77"/>
      <c r="G146" s="77"/>
      <c r="H146" s="77"/>
      <c r="I146" s="77"/>
      <c r="J146" s="77"/>
      <c r="K146" s="77"/>
      <c r="L146" s="77"/>
      <c r="M146" s="77"/>
      <c r="Q146" s="72" t="str">
        <f t="shared" si="24"/>
        <v/>
      </c>
      <c r="R146" s="78"/>
      <c r="S146" s="78"/>
      <c r="T146" s="78"/>
      <c r="U146" s="78"/>
      <c r="V146" s="78"/>
      <c r="X146" s="72"/>
    </row>
    <row r="147" spans="1:24" s="76" customFormat="1">
      <c r="A147" s="112"/>
      <c r="B147" s="129"/>
      <c r="C147" s="81"/>
      <c r="D147" s="462"/>
      <c r="E147" s="77"/>
      <c r="F147" s="77"/>
      <c r="G147" s="77"/>
      <c r="H147" s="77"/>
      <c r="I147" s="77"/>
      <c r="J147" s="77"/>
      <c r="K147" s="77"/>
      <c r="L147" s="77"/>
      <c r="M147" s="77"/>
      <c r="Q147" s="72" t="str">
        <f t="shared" si="24"/>
        <v/>
      </c>
      <c r="R147" s="78"/>
      <c r="S147" s="78"/>
      <c r="T147" s="78"/>
      <c r="U147" s="78"/>
      <c r="V147" s="78"/>
      <c r="X147" s="72"/>
    </row>
    <row r="148" spans="1:24" s="76" customFormat="1">
      <c r="A148" s="112"/>
      <c r="B148" s="129"/>
      <c r="C148" s="81"/>
      <c r="D148" s="462"/>
      <c r="E148" s="77"/>
      <c r="F148" s="77"/>
      <c r="G148" s="77"/>
      <c r="H148" s="77"/>
      <c r="I148" s="77"/>
      <c r="J148" s="77"/>
      <c r="K148" s="77"/>
      <c r="L148" s="77"/>
      <c r="M148" s="77"/>
      <c r="Q148" s="72" t="str">
        <f t="shared" si="24"/>
        <v/>
      </c>
      <c r="R148" s="78"/>
      <c r="S148" s="78"/>
      <c r="T148" s="78"/>
      <c r="U148" s="78"/>
      <c r="V148" s="78"/>
      <c r="X148" s="72"/>
    </row>
    <row r="149" spans="1:24" s="76" customFormat="1">
      <c r="A149" s="112"/>
      <c r="B149" s="129"/>
      <c r="C149" s="81"/>
      <c r="D149" s="462"/>
      <c r="E149" s="77"/>
      <c r="F149" s="77"/>
      <c r="G149" s="77"/>
      <c r="H149" s="77"/>
      <c r="I149" s="77"/>
      <c r="J149" s="77"/>
      <c r="K149" s="77"/>
      <c r="L149" s="77"/>
      <c r="M149" s="77"/>
      <c r="Q149" s="72" t="str">
        <f t="shared" si="24"/>
        <v/>
      </c>
      <c r="R149" s="78"/>
      <c r="S149" s="78"/>
      <c r="T149" s="78"/>
      <c r="U149" s="78"/>
      <c r="V149" s="78"/>
      <c r="X149" s="72"/>
    </row>
    <row r="150" spans="1:24" s="76" customFormat="1">
      <c r="A150" s="112"/>
      <c r="B150" s="129"/>
      <c r="C150" s="81"/>
      <c r="D150" s="462"/>
      <c r="E150" s="77"/>
      <c r="F150" s="77"/>
      <c r="G150" s="77"/>
      <c r="H150" s="77"/>
      <c r="I150" s="77"/>
      <c r="J150" s="77"/>
      <c r="K150" s="77"/>
      <c r="L150" s="77"/>
      <c r="M150" s="77"/>
      <c r="Q150" s="72" t="str">
        <f t="shared" si="24"/>
        <v/>
      </c>
      <c r="R150" s="78"/>
      <c r="S150" s="78"/>
      <c r="T150" s="78"/>
      <c r="U150" s="78"/>
      <c r="V150" s="78"/>
      <c r="X150" s="72"/>
    </row>
    <row r="151" spans="1:24" s="76" customFormat="1">
      <c r="A151" s="112"/>
      <c r="B151" s="129"/>
      <c r="C151" s="81"/>
      <c r="D151" s="462"/>
      <c r="E151" s="77"/>
      <c r="F151" s="77"/>
      <c r="G151" s="77"/>
      <c r="H151" s="77"/>
      <c r="I151" s="77"/>
      <c r="J151" s="77"/>
      <c r="K151" s="77"/>
      <c r="L151" s="77"/>
      <c r="M151" s="77"/>
      <c r="Q151" s="72" t="str">
        <f t="shared" si="24"/>
        <v/>
      </c>
      <c r="R151" s="78"/>
      <c r="S151" s="78"/>
      <c r="T151" s="78"/>
      <c r="U151" s="78"/>
      <c r="V151" s="78"/>
      <c r="X151" s="72"/>
    </row>
    <row r="152" spans="1:24" s="76" customFormat="1">
      <c r="A152" s="112"/>
      <c r="B152" s="129"/>
      <c r="C152" s="81"/>
      <c r="D152" s="462"/>
      <c r="E152" s="77"/>
      <c r="F152" s="77"/>
      <c r="G152" s="77"/>
      <c r="H152" s="77"/>
      <c r="I152" s="77"/>
      <c r="J152" s="77"/>
      <c r="K152" s="77"/>
      <c r="L152" s="77"/>
      <c r="M152" s="77"/>
      <c r="Q152" s="72" t="str">
        <f t="shared" si="24"/>
        <v/>
      </c>
      <c r="R152" s="78"/>
      <c r="S152" s="78"/>
      <c r="T152" s="78"/>
      <c r="U152" s="78"/>
      <c r="V152" s="78"/>
      <c r="X152" s="72"/>
    </row>
    <row r="153" spans="1:24" s="76" customFormat="1">
      <c r="A153" s="112"/>
      <c r="B153" s="129"/>
      <c r="C153" s="81"/>
      <c r="D153" s="462"/>
      <c r="E153" s="77"/>
      <c r="F153" s="77"/>
      <c r="G153" s="77"/>
      <c r="H153" s="77"/>
      <c r="I153" s="77"/>
      <c r="J153" s="77"/>
      <c r="K153" s="77"/>
      <c r="L153" s="77"/>
      <c r="M153" s="77"/>
      <c r="Q153" s="72" t="str">
        <f t="shared" si="24"/>
        <v/>
      </c>
      <c r="R153" s="78"/>
      <c r="S153" s="78"/>
      <c r="T153" s="78"/>
      <c r="U153" s="78"/>
      <c r="V153" s="78"/>
      <c r="X153" s="72"/>
    </row>
    <row r="154" spans="1:24">
      <c r="Q154" s="72" t="str">
        <f t="shared" si="24"/>
        <v/>
      </c>
    </row>
    <row r="155" spans="1:24">
      <c r="Q155" s="72" t="str">
        <f t="shared" si="24"/>
        <v/>
      </c>
    </row>
    <row r="156" spans="1:24">
      <c r="Q156" s="72" t="str">
        <f t="shared" si="24"/>
        <v/>
      </c>
    </row>
    <row r="157" spans="1:24">
      <c r="Q157" s="72" t="str">
        <f t="shared" si="24"/>
        <v/>
      </c>
    </row>
    <row r="158" spans="1:24">
      <c r="Q158" s="72" t="str">
        <f t="shared" si="24"/>
        <v/>
      </c>
    </row>
    <row r="159" spans="1:24">
      <c r="Q159" s="72" t="str">
        <f t="shared" si="24"/>
        <v/>
      </c>
    </row>
    <row r="160" spans="1:24">
      <c r="Q160" s="72" t="str">
        <f t="shared" si="24"/>
        <v/>
      </c>
    </row>
    <row r="161" spans="17:17">
      <c r="Q161" s="72" t="str">
        <f t="shared" si="24"/>
        <v/>
      </c>
    </row>
    <row r="162" spans="17:17">
      <c r="Q162" s="72" t="str">
        <f t="shared" si="24"/>
        <v/>
      </c>
    </row>
    <row r="163" spans="17:17">
      <c r="Q163" s="72" t="str">
        <f t="shared" si="24"/>
        <v/>
      </c>
    </row>
    <row r="164" spans="17:17">
      <c r="Q164" s="72" t="str">
        <f t="shared" si="24"/>
        <v/>
      </c>
    </row>
    <row r="165" spans="17:17">
      <c r="Q165" s="72" t="str">
        <f t="shared" si="24"/>
        <v/>
      </c>
    </row>
    <row r="166" spans="17:17">
      <c r="Q166" s="72" t="str">
        <f t="shared" si="24"/>
        <v/>
      </c>
    </row>
    <row r="167" spans="17:17">
      <c r="Q167" s="72" t="str">
        <f t="shared" si="24"/>
        <v/>
      </c>
    </row>
    <row r="168" spans="17:17">
      <c r="Q168" s="72" t="str">
        <f t="shared" si="24"/>
        <v/>
      </c>
    </row>
    <row r="169" spans="17:17">
      <c r="Q169" s="72" t="str">
        <f t="shared" si="24"/>
        <v/>
      </c>
    </row>
    <row r="170" spans="17:17">
      <c r="Q170" s="72" t="str">
        <f t="shared" si="24"/>
        <v/>
      </c>
    </row>
    <row r="171" spans="17:17">
      <c r="Q171" s="72" t="str">
        <f t="shared" si="24"/>
        <v/>
      </c>
    </row>
    <row r="172" spans="17:17">
      <c r="Q172" s="72" t="str">
        <f t="shared" si="24"/>
        <v/>
      </c>
    </row>
    <row r="173" spans="17:17">
      <c r="Q173" s="72" t="str">
        <f t="shared" si="24"/>
        <v/>
      </c>
    </row>
    <row r="174" spans="17:17">
      <c r="Q174" s="72" t="str">
        <f t="shared" si="24"/>
        <v/>
      </c>
    </row>
    <row r="175" spans="17:17">
      <c r="Q175" s="72" t="str">
        <f t="shared" si="24"/>
        <v/>
      </c>
    </row>
    <row r="176" spans="17:17">
      <c r="Q176" s="72" t="str">
        <f t="shared" si="24"/>
        <v/>
      </c>
    </row>
    <row r="177" spans="17:17">
      <c r="Q177" s="72" t="str">
        <f t="shared" si="24"/>
        <v/>
      </c>
    </row>
    <row r="178" spans="17:17">
      <c r="Q178" s="72" t="str">
        <f t="shared" si="24"/>
        <v/>
      </c>
    </row>
    <row r="179" spans="17:17">
      <c r="Q179" s="72" t="str">
        <f t="shared" si="24"/>
        <v/>
      </c>
    </row>
    <row r="180" spans="17:17">
      <c r="Q180" s="72" t="str">
        <f t="shared" si="24"/>
        <v/>
      </c>
    </row>
    <row r="181" spans="17:17">
      <c r="Q181" s="72" t="str">
        <f t="shared" si="24"/>
        <v/>
      </c>
    </row>
    <row r="182" spans="17:17">
      <c r="Q182" s="72" t="str">
        <f t="shared" si="24"/>
        <v/>
      </c>
    </row>
    <row r="183" spans="17:17">
      <c r="Q183" s="72" t="str">
        <f t="shared" si="24"/>
        <v/>
      </c>
    </row>
    <row r="184" spans="17:17">
      <c r="Q184" s="72" t="str">
        <f t="shared" si="24"/>
        <v/>
      </c>
    </row>
    <row r="185" spans="17:17">
      <c r="Q185" s="72" t="str">
        <f t="shared" si="24"/>
        <v/>
      </c>
    </row>
    <row r="186" spans="17:17">
      <c r="Q186" s="72" t="str">
        <f t="shared" si="24"/>
        <v/>
      </c>
    </row>
    <row r="187" spans="17:17">
      <c r="Q187" s="72" t="str">
        <f t="shared" si="24"/>
        <v/>
      </c>
    </row>
    <row r="188" spans="17:17">
      <c r="Q188" s="72" t="str">
        <f t="shared" si="24"/>
        <v/>
      </c>
    </row>
    <row r="189" spans="17:17">
      <c r="Q189" s="72" t="str">
        <f t="shared" si="24"/>
        <v/>
      </c>
    </row>
    <row r="190" spans="17:17">
      <c r="Q190" s="72" t="str">
        <f t="shared" si="24"/>
        <v/>
      </c>
    </row>
    <row r="191" spans="17:17">
      <c r="Q191" s="72" t="str">
        <f t="shared" si="24"/>
        <v/>
      </c>
    </row>
    <row r="192" spans="17:17">
      <c r="Q192" s="72" t="str">
        <f t="shared" si="24"/>
        <v/>
      </c>
    </row>
    <row r="193" spans="17:17">
      <c r="Q193" s="72" t="str">
        <f t="shared" si="24"/>
        <v/>
      </c>
    </row>
    <row r="194" spans="17:17">
      <c r="Q194" s="72" t="str">
        <f t="shared" si="24"/>
        <v/>
      </c>
    </row>
    <row r="195" spans="17:17">
      <c r="Q195" s="72" t="str">
        <f t="shared" si="24"/>
        <v/>
      </c>
    </row>
    <row r="196" spans="17:17">
      <c r="Q196" s="72" t="str">
        <f t="shared" si="24"/>
        <v/>
      </c>
    </row>
    <row r="197" spans="17:17">
      <c r="Q197" s="72" t="str">
        <f t="shared" si="24"/>
        <v/>
      </c>
    </row>
    <row r="198" spans="17:17">
      <c r="Q198" s="72" t="str">
        <f t="shared" si="24"/>
        <v/>
      </c>
    </row>
    <row r="199" spans="17:17">
      <c r="Q199" s="72" t="str">
        <f t="shared" si="24"/>
        <v/>
      </c>
    </row>
    <row r="200" spans="17:17">
      <c r="Q200" s="72" t="str">
        <f t="shared" si="24"/>
        <v/>
      </c>
    </row>
    <row r="201" spans="17:17">
      <c r="Q201" s="72" t="str">
        <f t="shared" si="24"/>
        <v/>
      </c>
    </row>
    <row r="202" spans="17:17">
      <c r="Q202" s="72" t="str">
        <f t="shared" si="24"/>
        <v/>
      </c>
    </row>
    <row r="203" spans="17:17">
      <c r="Q203" s="72" t="str">
        <f t="shared" ref="Q203:Q208" si="25">B204&amp;""</f>
        <v/>
      </c>
    </row>
    <row r="204" spans="17:17">
      <c r="Q204" s="72" t="str">
        <f t="shared" si="25"/>
        <v/>
      </c>
    </row>
    <row r="205" spans="17:17">
      <c r="Q205" s="72" t="str">
        <f t="shared" si="25"/>
        <v/>
      </c>
    </row>
    <row r="206" spans="17:17">
      <c r="Q206" s="72" t="str">
        <f t="shared" si="25"/>
        <v/>
      </c>
    </row>
    <row r="207" spans="17:17">
      <c r="Q207" s="72" t="str">
        <f t="shared" si="25"/>
        <v/>
      </c>
    </row>
    <row r="208" spans="17:17">
      <c r="Q208" s="72" t="str">
        <f t="shared" si="25"/>
        <v/>
      </c>
    </row>
  </sheetData>
  <mergeCells count="17">
    <mergeCell ref="D4:F4"/>
    <mergeCell ref="I18:L18"/>
    <mergeCell ref="H27:I27"/>
    <mergeCell ref="H32:I32"/>
    <mergeCell ref="J32:K32"/>
    <mergeCell ref="J33:K33"/>
    <mergeCell ref="I29:L29"/>
    <mergeCell ref="H23:I23"/>
    <mergeCell ref="I66:L75"/>
    <mergeCell ref="M74:M75"/>
    <mergeCell ref="H34:I34"/>
    <mergeCell ref="J34:K34"/>
    <mergeCell ref="H35:I35"/>
    <mergeCell ref="J35:K35"/>
    <mergeCell ref="H36:I36"/>
    <mergeCell ref="J36:K36"/>
    <mergeCell ref="H33:I33"/>
  </mergeCells>
  <phoneticPr fontId="84"/>
  <conditionalFormatting sqref="A9:F30 A32:F36 A38:F59 A61:F66 A68:F78 A80:F97 A99:F105 A107:F109 A5:B5 D5:F5 A6:A7 A106:C106 E106:F106">
    <cfRule type="expression" dxfId="38" priority="199">
      <formula>AND($A5="A",$C$2=$S$2)</formula>
    </cfRule>
    <cfRule type="expression" dxfId="37" priority="198">
      <formula>AND($A5="B",$C$2=$R$2)</formula>
    </cfRule>
    <cfRule type="expression" dxfId="36" priority="45">
      <formula>AND($A5="D",$C$3=$R$3)</formula>
    </cfRule>
    <cfRule type="expression" dxfId="35" priority="200">
      <formula>AND($A5="C",$C$3=$S$3)</formula>
    </cfRule>
  </conditionalFormatting>
  <conditionalFormatting sqref="B6:B7 D6:F7">
    <cfRule type="expression" dxfId="34" priority="1">
      <formula>AND($A6="D",$C$3=$R$3)</formula>
    </cfRule>
    <cfRule type="expression" dxfId="33" priority="2">
      <formula>AND($A6="B",$C$2=$R$2)</formula>
    </cfRule>
    <cfRule type="expression" dxfId="32" priority="3">
      <formula>AND($A6="A",$C$2=$S$2)</formula>
    </cfRule>
    <cfRule type="expression" dxfId="31" priority="4">
      <formula>AND($A6="C",$C$3=$S$3)</formula>
    </cfRule>
  </conditionalFormatting>
  <conditionalFormatting sqref="C5">
    <cfRule type="containsBlanks" dxfId="30" priority="25">
      <formula>LEN(TRIM(C5))=0</formula>
    </cfRule>
    <cfRule type="expression" dxfId="29" priority="21">
      <formula>AND($A5="D",$C$3=$R$3)</formula>
    </cfRule>
    <cfRule type="expression" dxfId="28" priority="22">
      <formula>AND($A5="B",$C$2=$R$2)</formula>
    </cfRule>
    <cfRule type="expression" dxfId="27" priority="23">
      <formula>AND($A5="A",$C$2=$S$2)</formula>
    </cfRule>
    <cfRule type="expression" dxfId="26" priority="24">
      <formula>AND($A5="C",$C$3=$S$3)</formula>
    </cfRule>
  </conditionalFormatting>
  <conditionalFormatting sqref="C6:C7">
    <cfRule type="expression" dxfId="25" priority="5">
      <formula>AND($A6="D",$C$3=$R$3)</formula>
    </cfRule>
    <cfRule type="expression" dxfId="24" priority="6">
      <formula>AND($A6="B",$C$2=$R$2)</formula>
    </cfRule>
    <cfRule type="expression" dxfId="23" priority="7">
      <formula>AND($A6="A",$C$2=$S$2)</formula>
    </cfRule>
    <cfRule type="expression" dxfId="22" priority="8">
      <formula>AND($A6="C",$C$3=$S$3)</formula>
    </cfRule>
    <cfRule type="notContainsBlanks" dxfId="21" priority="9">
      <formula>LEN(TRIM(C6))&gt;0</formula>
    </cfRule>
  </conditionalFormatting>
  <conditionalFormatting sqref="C9:C10 C13:C17 C19:C24 C26 C36 C61 C71 C78 C85 C88 C90:C91 C95 C106 C2:C3">
    <cfRule type="containsBlanks" dxfId="20" priority="215">
      <formula>LEN(TRIM(C2))=0</formula>
    </cfRule>
  </conditionalFormatting>
  <conditionalFormatting sqref="C11:C12 C18 C25 C27:C30 C32:C35 C55:C59 C62:C66 C68:C70 C72 C82 C99:C101 C104">
    <cfRule type="notContainsBlanks" dxfId="19" priority="37">
      <formula>LEN(TRIM(C11))&gt;0</formula>
    </cfRule>
  </conditionalFormatting>
  <conditionalFormatting sqref="C73:C77">
    <cfRule type="notContainsBlanks" dxfId="18" priority="216">
      <formula>LEN(TRIM(C73))&gt;0</formula>
    </cfRule>
  </conditionalFormatting>
  <conditionalFormatting sqref="C107:C110">
    <cfRule type="notContainsBlanks" dxfId="17" priority="10">
      <formula>LEN(TRIM(C107))&gt;0</formula>
    </cfRule>
  </conditionalFormatting>
  <conditionalFormatting sqref="C110:F110">
    <cfRule type="expression" dxfId="16" priority="11">
      <formula>AND($A110="D",$C$3=$R$3)</formula>
    </cfRule>
    <cfRule type="expression" dxfId="15" priority="12">
      <formula>AND($A110="B",$C$2=$R$2)</formula>
    </cfRule>
    <cfRule type="expression" dxfId="14" priority="13">
      <formula>AND($A110="A",$C$2=$S$2)</formula>
    </cfRule>
    <cfRule type="expression" dxfId="13" priority="14">
      <formula>AND($A110="C",$C$3=$S$3)</formula>
    </cfRule>
  </conditionalFormatting>
  <conditionalFormatting sqref="D106">
    <cfRule type="expression" dxfId="12" priority="19">
      <formula>AND($A106="C",$C$3=$S$3)</formula>
    </cfRule>
    <cfRule type="expression" dxfId="11" priority="18">
      <formula>AND($A106="A",$C$2=$S$2)</formula>
    </cfRule>
    <cfRule type="expression" dxfId="10" priority="17">
      <formula>AND($A106="B",$C$2=$R$2)</formula>
    </cfRule>
    <cfRule type="expression" dxfId="9" priority="16">
      <formula>AND($A106="D",$C$3=$R$3)</formula>
    </cfRule>
  </conditionalFormatting>
  <conditionalFormatting sqref="H5:I7 H8:L18">
    <cfRule type="expression" dxfId="8" priority="27">
      <formula>$C$2=2</formula>
    </cfRule>
  </conditionalFormatting>
  <conditionalFormatting sqref="I17:I18">
    <cfRule type="cellIs" dxfId="7" priority="30" operator="equal">
      <formula>"営業利益が減少しています、営業利益の修正をお願いいたします。"</formula>
    </cfRule>
  </conditionalFormatting>
  <conditionalFormatting sqref="I28:I29">
    <cfRule type="containsText" dxfId="6" priority="31" operator="containsText" text="下回っています">
      <formula>NOT(ISERROR(SEARCH(("下回っています"),(I28))))</formula>
    </cfRule>
  </conditionalFormatting>
  <conditionalFormatting sqref="J36">
    <cfRule type="cellIs" dxfId="5" priority="32" operator="notEqual">
      <formula>"問題なし"</formula>
    </cfRule>
  </conditionalFormatting>
  <conditionalFormatting sqref="J35:K35">
    <cfRule type="expression" dxfId="4" priority="15">
      <formula>$J$36="申請不可"</formula>
    </cfRule>
  </conditionalFormatting>
  <conditionalFormatting sqref="J8:L9">
    <cfRule type="cellIs" dxfId="3" priority="28" operator="lessThan">
      <formula>I$9</formula>
    </cfRule>
  </conditionalFormatting>
  <conditionalFormatting sqref="J16:L17">
    <cfRule type="cellIs" dxfId="2" priority="29" operator="lessThan">
      <formula>0.04</formula>
    </cfRule>
  </conditionalFormatting>
  <conditionalFormatting sqref="K27:K28">
    <cfRule type="cellIs" dxfId="1" priority="35" operator="lessThan">
      <formula>#REF!</formula>
    </cfRule>
  </conditionalFormatting>
  <conditionalFormatting sqref="L27:L28">
    <cfRule type="cellIs" dxfId="0" priority="36" operator="equal">
      <formula>"最低賃金割れ"</formula>
    </cfRule>
  </conditionalFormatting>
  <dataValidations count="10">
    <dataValidation type="list" allowBlank="1" showInputMessage="1" showErrorMessage="1" sqref="C2" xr:uid="{AA3589C1-DD55-46AF-9F4D-92402CE77B80}">
      <formula1>$R$2:$T$2</formula1>
    </dataValidation>
    <dataValidation type="list" allowBlank="1" showInputMessage="1" showErrorMessage="1" sqref="C3" xr:uid="{C195B18D-C8FD-44F5-9D7D-41888B34F963}">
      <formula1>$R$3:$S$3</formula1>
    </dataValidation>
    <dataValidation type="list" allowBlank="1" showInputMessage="1" showErrorMessage="1" sqref="D39:E53" xr:uid="{5F204A84-2670-4DE8-A2F2-22144F674FC6}">
      <formula1>"〇,✕"</formula1>
    </dataValidation>
    <dataValidation type="list" allowBlank="1" showInputMessage="1" showErrorMessage="1" sqref="C95" xr:uid="{510B6296-E435-4885-96C8-92E638868ABD}">
      <formula1>$R$95:$V$95</formula1>
    </dataValidation>
    <dataValidation type="list" allowBlank="1" showInputMessage="1" showErrorMessage="1" sqref="C10" xr:uid="{507E5966-B3E3-4E86-B104-D02BCE6D5C66}">
      <formula1>$R$10:$W$10</formula1>
    </dataValidation>
    <dataValidation type="list" allowBlank="1" showInputMessage="1" showErrorMessage="1" sqref="C88" xr:uid="{4C22F5CA-D70C-41F4-ADBC-56ED7D70C3BB}">
      <formula1>$R$88:$U$88</formula1>
    </dataValidation>
    <dataValidation type="list" allowBlank="1" showInputMessage="1" showErrorMessage="1" sqref="C106" xr:uid="{93D5AFC8-7529-492F-B77C-CDD1CE7B8260}">
      <formula1>$R$106:$T$106</formula1>
    </dataValidation>
    <dataValidation type="list" allowBlank="1" showInputMessage="1" showErrorMessage="1" sqref="C61" xr:uid="{3F82450E-96F2-439A-BE29-66A927AE8E14}">
      <formula1>$R$61:$S$61</formula1>
    </dataValidation>
    <dataValidation type="list" allowBlank="1" showErrorMessage="1" sqref="I6" xr:uid="{FF9E375D-CB91-4244-A8B0-994AF47321D7}">
      <formula1>"1,2"</formula1>
    </dataValidation>
    <dataValidation type="list" allowBlank="1" showInputMessage="1" showErrorMessage="1" sqref="C110" xr:uid="{05697BB8-1EF3-4641-A61E-B67103ABDD6D}">
      <formula1>"〇,×"</formula1>
    </dataValidation>
  </dataValidations>
  <pageMargins left="0.7" right="0.7" top="0.75" bottom="0.75" header="0.3" footer="0.3"/>
  <legacyDrawing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000"/>
  <sheetViews>
    <sheetView workbookViewId="0">
      <selection activeCell="O16" sqref="O16"/>
    </sheetView>
  </sheetViews>
  <sheetFormatPr defaultColWidth="14.42578125" defaultRowHeight="15" customHeight="1"/>
  <cols>
    <col min="1" max="1" width="7.140625" customWidth="1"/>
    <col min="2" max="3" width="8.5703125" customWidth="1"/>
    <col min="4" max="4" width="18.140625" style="537" bestFit="1" customWidth="1"/>
    <col min="5" max="7" width="8.7109375" customWidth="1"/>
    <col min="8" max="9" width="18.7109375" customWidth="1"/>
    <col min="10" max="28" width="8.7109375" customWidth="1"/>
  </cols>
  <sheetData>
    <row r="1" spans="1:28" ht="18.75" customHeight="1">
      <c r="A1" s="522" t="s">
        <v>4392</v>
      </c>
      <c r="B1" s="523">
        <v>1010</v>
      </c>
      <c r="C1" s="523">
        <v>1075</v>
      </c>
      <c r="D1" s="524">
        <v>45934</v>
      </c>
      <c r="E1" s="69"/>
      <c r="F1" s="525" t="s">
        <v>4392</v>
      </c>
      <c r="G1" s="526">
        <v>1075</v>
      </c>
      <c r="H1" s="69" t="s">
        <v>4655</v>
      </c>
      <c r="I1" s="527">
        <v>45934</v>
      </c>
      <c r="K1" s="69" t="s">
        <v>289</v>
      </c>
      <c r="M1" s="69"/>
      <c r="N1" s="69"/>
      <c r="O1" s="69"/>
      <c r="P1" s="69"/>
      <c r="Q1" s="69"/>
      <c r="R1" s="69"/>
      <c r="S1" s="69"/>
      <c r="T1" s="69"/>
      <c r="U1" s="69"/>
      <c r="V1" s="69"/>
      <c r="W1" s="69"/>
      <c r="X1" s="69"/>
      <c r="Y1" s="69"/>
      <c r="Z1" s="69"/>
      <c r="AA1" s="69"/>
      <c r="AB1" s="69"/>
    </row>
    <row r="2" spans="1:28" ht="18.75" customHeight="1">
      <c r="A2" s="528" t="s">
        <v>4393</v>
      </c>
      <c r="B2" s="529">
        <v>953</v>
      </c>
      <c r="C2" s="529">
        <v>1029</v>
      </c>
      <c r="D2" s="530">
        <v>45982</v>
      </c>
      <c r="E2" s="69"/>
      <c r="F2" s="525" t="s">
        <v>4393</v>
      </c>
      <c r="G2" s="526">
        <v>1029</v>
      </c>
      <c r="H2" s="69" t="s">
        <v>4656</v>
      </c>
      <c r="I2" s="527">
        <v>45982</v>
      </c>
      <c r="J2" s="69"/>
      <c r="K2" s="531" t="s">
        <v>4657</v>
      </c>
      <c r="L2" s="69"/>
      <c r="M2" s="69"/>
      <c r="N2" s="69"/>
      <c r="O2" s="69"/>
      <c r="P2" s="69"/>
      <c r="Q2" s="69"/>
      <c r="R2" s="69"/>
      <c r="S2" s="69"/>
      <c r="T2" s="69"/>
      <c r="U2" s="69"/>
      <c r="V2" s="69"/>
      <c r="W2" s="69"/>
      <c r="X2" s="69"/>
      <c r="Y2" s="69"/>
      <c r="Z2" s="69"/>
      <c r="AA2" s="69"/>
      <c r="AB2" s="69"/>
    </row>
    <row r="3" spans="1:28" ht="18.75" customHeight="1">
      <c r="A3" s="528" t="s">
        <v>4394</v>
      </c>
      <c r="B3" s="529">
        <v>952</v>
      </c>
      <c r="C3" s="529">
        <v>1031</v>
      </c>
      <c r="D3" s="530">
        <v>45992</v>
      </c>
      <c r="E3" s="69"/>
      <c r="F3" s="525" t="s">
        <v>4394</v>
      </c>
      <c r="G3" s="526">
        <v>1031</v>
      </c>
      <c r="H3" s="69" t="s">
        <v>4658</v>
      </c>
      <c r="I3" s="527">
        <v>45992</v>
      </c>
      <c r="J3" s="69"/>
      <c r="K3" s="69"/>
      <c r="L3" s="69"/>
      <c r="M3" s="69"/>
      <c r="N3" s="69"/>
      <c r="O3" s="69"/>
      <c r="P3" s="69"/>
      <c r="Q3" s="69"/>
      <c r="R3" s="69"/>
      <c r="S3" s="69"/>
      <c r="T3" s="69"/>
      <c r="U3" s="69"/>
      <c r="V3" s="69"/>
      <c r="W3" s="69"/>
      <c r="X3" s="69"/>
      <c r="Y3" s="69"/>
      <c r="Z3" s="69"/>
      <c r="AA3" s="69"/>
      <c r="AB3" s="69"/>
    </row>
    <row r="4" spans="1:28" ht="18.75" customHeight="1">
      <c r="A4" s="528" t="s">
        <v>4395</v>
      </c>
      <c r="B4" s="529">
        <v>975</v>
      </c>
      <c r="C4" s="529">
        <v>1038</v>
      </c>
      <c r="D4" s="530">
        <v>45934</v>
      </c>
      <c r="E4" s="69"/>
      <c r="F4" s="525" t="s">
        <v>4395</v>
      </c>
      <c r="G4" s="526">
        <v>1038</v>
      </c>
      <c r="H4" s="69" t="s">
        <v>4655</v>
      </c>
      <c r="I4" s="527">
        <v>45934</v>
      </c>
      <c r="J4" s="69"/>
      <c r="K4" s="69" t="s">
        <v>4659</v>
      </c>
      <c r="L4" s="69"/>
      <c r="M4" s="69"/>
      <c r="N4" s="69"/>
      <c r="O4" s="69"/>
      <c r="P4" s="69"/>
      <c r="Q4" s="69"/>
      <c r="R4" s="69"/>
      <c r="S4" s="69"/>
      <c r="T4" s="69"/>
      <c r="U4" s="69"/>
      <c r="V4" s="69"/>
      <c r="W4" s="69"/>
      <c r="X4" s="69"/>
      <c r="Y4" s="69"/>
      <c r="Z4" s="69"/>
      <c r="AA4" s="69"/>
      <c r="AB4" s="69"/>
    </row>
    <row r="5" spans="1:28" ht="18.75" customHeight="1">
      <c r="A5" s="528" t="s">
        <v>4396</v>
      </c>
      <c r="B5" s="529">
        <v>951</v>
      </c>
      <c r="C5" s="529">
        <v>1031</v>
      </c>
      <c r="D5" s="530">
        <v>46112</v>
      </c>
      <c r="E5" s="69"/>
      <c r="F5" s="525" t="s">
        <v>4396</v>
      </c>
      <c r="G5" s="526">
        <v>1031</v>
      </c>
      <c r="H5" s="69" t="s">
        <v>4660</v>
      </c>
      <c r="I5" s="527">
        <v>46112</v>
      </c>
      <c r="J5" s="69"/>
      <c r="K5" s="69"/>
      <c r="L5" s="69"/>
      <c r="M5" s="69"/>
      <c r="N5" s="69"/>
      <c r="O5" s="69"/>
      <c r="P5" s="69"/>
      <c r="Q5" s="69"/>
      <c r="R5" s="69"/>
      <c r="S5" s="69"/>
      <c r="T5" s="69"/>
      <c r="U5" s="69"/>
      <c r="V5" s="69"/>
      <c r="W5" s="69"/>
      <c r="X5" s="69"/>
      <c r="Y5" s="69"/>
      <c r="Z5" s="69"/>
      <c r="AA5" s="69"/>
      <c r="AB5" s="69"/>
    </row>
    <row r="6" spans="1:28" ht="18.75" customHeight="1">
      <c r="A6" s="528" t="s">
        <v>4397</v>
      </c>
      <c r="B6" s="529">
        <v>955</v>
      </c>
      <c r="C6" s="529">
        <v>1032</v>
      </c>
      <c r="D6" s="530">
        <v>46014</v>
      </c>
      <c r="E6" s="69"/>
      <c r="F6" s="525" t="s">
        <v>4397</v>
      </c>
      <c r="G6" s="526">
        <v>1032</v>
      </c>
      <c r="H6" s="69" t="s">
        <v>4661</v>
      </c>
      <c r="I6" s="527">
        <v>46014</v>
      </c>
      <c r="J6" s="69"/>
      <c r="K6" s="69"/>
      <c r="L6" s="69"/>
      <c r="M6" s="69"/>
      <c r="N6" s="69"/>
      <c r="O6" s="69"/>
      <c r="P6" s="69"/>
      <c r="Q6" s="69"/>
      <c r="R6" s="69"/>
      <c r="S6" s="69"/>
      <c r="T6" s="69"/>
      <c r="U6" s="69"/>
      <c r="V6" s="69"/>
      <c r="W6" s="69"/>
      <c r="X6" s="69"/>
      <c r="Y6" s="69"/>
      <c r="Z6" s="69"/>
      <c r="AA6" s="69"/>
      <c r="AB6" s="69"/>
    </row>
    <row r="7" spans="1:28" ht="18.75" customHeight="1">
      <c r="A7" s="528" t="s">
        <v>4398</v>
      </c>
      <c r="B7" s="529">
        <v>955</v>
      </c>
      <c r="C7" s="529">
        <v>1033</v>
      </c>
      <c r="D7" s="530">
        <v>46023</v>
      </c>
      <c r="E7" s="69"/>
      <c r="F7" s="525" t="s">
        <v>4398</v>
      </c>
      <c r="G7" s="526">
        <v>1033</v>
      </c>
      <c r="H7" s="69" t="s">
        <v>4662</v>
      </c>
      <c r="I7" s="527">
        <v>46023</v>
      </c>
      <c r="J7" s="69"/>
      <c r="K7" s="69"/>
      <c r="L7" s="69"/>
      <c r="M7" s="69"/>
      <c r="N7" s="69"/>
      <c r="O7" s="69"/>
      <c r="P7" s="69"/>
      <c r="Q7" s="69"/>
      <c r="R7" s="69"/>
      <c r="S7" s="69"/>
      <c r="T7" s="69"/>
      <c r="U7" s="69"/>
      <c r="V7" s="69"/>
      <c r="W7" s="69"/>
      <c r="X7" s="69"/>
      <c r="Y7" s="69"/>
      <c r="Z7" s="69"/>
      <c r="AA7" s="69"/>
      <c r="AB7" s="69"/>
    </row>
    <row r="8" spans="1:28" ht="18.75" customHeight="1">
      <c r="A8" s="528" t="s">
        <v>4399</v>
      </c>
      <c r="B8" s="529">
        <v>1005</v>
      </c>
      <c r="C8" s="529">
        <v>1074</v>
      </c>
      <c r="D8" s="530">
        <v>45942</v>
      </c>
      <c r="E8" s="69"/>
      <c r="F8" s="525" t="s">
        <v>4399</v>
      </c>
      <c r="G8" s="526">
        <v>1074</v>
      </c>
      <c r="H8" s="69" t="s">
        <v>4663</v>
      </c>
      <c r="I8" s="527">
        <v>45942</v>
      </c>
      <c r="J8" s="69"/>
      <c r="K8" s="69"/>
      <c r="L8" s="69"/>
      <c r="M8" s="69"/>
      <c r="N8" s="69"/>
      <c r="O8" s="69"/>
      <c r="P8" s="69"/>
      <c r="Q8" s="69"/>
      <c r="R8" s="69"/>
      <c r="S8" s="69"/>
      <c r="T8" s="69"/>
      <c r="U8" s="69"/>
      <c r="V8" s="69"/>
      <c r="W8" s="69"/>
      <c r="X8" s="69"/>
      <c r="Y8" s="69"/>
      <c r="Z8" s="69"/>
      <c r="AA8" s="69"/>
      <c r="AB8" s="69"/>
    </row>
    <row r="9" spans="1:28" ht="18.75" customHeight="1">
      <c r="A9" s="528" t="s">
        <v>4400</v>
      </c>
      <c r="B9" s="529">
        <v>1004</v>
      </c>
      <c r="C9" s="529">
        <v>1068</v>
      </c>
      <c r="D9" s="530">
        <v>45931</v>
      </c>
      <c r="E9" s="69"/>
      <c r="F9" s="525" t="s">
        <v>4400</v>
      </c>
      <c r="G9" s="526">
        <v>1068</v>
      </c>
      <c r="H9" s="69" t="s">
        <v>4664</v>
      </c>
      <c r="I9" s="527">
        <v>45931</v>
      </c>
      <c r="J9" s="69"/>
      <c r="K9" s="69"/>
      <c r="L9" s="69"/>
      <c r="M9" s="69"/>
      <c r="N9" s="69"/>
      <c r="O9" s="69"/>
      <c r="P9" s="69"/>
      <c r="Q9" s="69"/>
      <c r="R9" s="69"/>
      <c r="S9" s="69"/>
      <c r="T9" s="69"/>
      <c r="U9" s="69"/>
      <c r="V9" s="69"/>
      <c r="W9" s="69"/>
      <c r="X9" s="69"/>
      <c r="Y9" s="69"/>
      <c r="Z9" s="69"/>
      <c r="AA9" s="69"/>
      <c r="AB9" s="69"/>
    </row>
    <row r="10" spans="1:28" ht="18.75" customHeight="1">
      <c r="A10" s="528" t="s">
        <v>4401</v>
      </c>
      <c r="B10" s="529">
        <v>985</v>
      </c>
      <c r="C10" s="529">
        <v>1063</v>
      </c>
      <c r="D10" s="530">
        <v>46082</v>
      </c>
      <c r="E10" s="69"/>
      <c r="F10" s="525" t="s">
        <v>4401</v>
      </c>
      <c r="G10" s="526">
        <v>1063</v>
      </c>
      <c r="H10" s="69" t="s">
        <v>4665</v>
      </c>
      <c r="I10" s="527">
        <v>46082</v>
      </c>
      <c r="J10" s="69"/>
      <c r="K10" s="69"/>
      <c r="L10" s="69"/>
      <c r="M10" s="69"/>
      <c r="N10" s="69"/>
      <c r="O10" s="69"/>
      <c r="P10" s="69"/>
      <c r="Q10" s="69"/>
      <c r="R10" s="69"/>
      <c r="S10" s="69"/>
      <c r="T10" s="69"/>
      <c r="U10" s="69"/>
      <c r="V10" s="69"/>
      <c r="W10" s="69"/>
      <c r="X10" s="69"/>
      <c r="Y10" s="69"/>
      <c r="Z10" s="69"/>
      <c r="AA10" s="69"/>
      <c r="AB10" s="69"/>
    </row>
    <row r="11" spans="1:28" ht="18.75" customHeight="1">
      <c r="A11" s="528" t="s">
        <v>4402</v>
      </c>
      <c r="B11" s="529">
        <v>1078</v>
      </c>
      <c r="C11" s="529">
        <v>1141</v>
      </c>
      <c r="D11" s="530">
        <v>45962</v>
      </c>
      <c r="E11" s="69"/>
      <c r="F11" s="525" t="s">
        <v>4402</v>
      </c>
      <c r="G11" s="526">
        <v>1141</v>
      </c>
      <c r="H11" s="69" t="s">
        <v>4666</v>
      </c>
      <c r="I11" s="527">
        <v>45962</v>
      </c>
      <c r="J11" s="69"/>
      <c r="K11" s="69"/>
      <c r="L11" s="69"/>
      <c r="M11" s="69"/>
      <c r="N11" s="69"/>
      <c r="O11" s="69"/>
      <c r="P11" s="69"/>
      <c r="Q11" s="69"/>
      <c r="R11" s="69"/>
      <c r="S11" s="69"/>
      <c r="T11" s="69"/>
      <c r="U11" s="69"/>
      <c r="V11" s="69"/>
      <c r="W11" s="69"/>
      <c r="X11" s="69"/>
      <c r="Y11" s="69"/>
      <c r="Z11" s="69"/>
      <c r="AA11" s="69"/>
      <c r="AB11" s="69"/>
    </row>
    <row r="12" spans="1:28" ht="18.75" customHeight="1">
      <c r="A12" s="528" t="s">
        <v>4403</v>
      </c>
      <c r="B12" s="529">
        <v>1076</v>
      </c>
      <c r="C12" s="529">
        <v>1140</v>
      </c>
      <c r="D12" s="530">
        <v>45933</v>
      </c>
      <c r="E12" s="69"/>
      <c r="F12" s="525" t="s">
        <v>4403</v>
      </c>
      <c r="G12" s="526">
        <v>1140</v>
      </c>
      <c r="H12" s="69" t="s">
        <v>4667</v>
      </c>
      <c r="I12" s="527">
        <v>45933</v>
      </c>
      <c r="J12" s="69"/>
      <c r="K12" s="69"/>
      <c r="L12" s="69"/>
      <c r="M12" s="69"/>
      <c r="N12" s="69"/>
      <c r="O12" s="69"/>
      <c r="P12" s="69"/>
      <c r="Q12" s="69"/>
      <c r="R12" s="69"/>
      <c r="S12" s="69"/>
      <c r="T12" s="69"/>
      <c r="U12" s="69"/>
      <c r="V12" s="69"/>
      <c r="W12" s="69"/>
      <c r="X12" s="69"/>
      <c r="Y12" s="69"/>
      <c r="Z12" s="69"/>
      <c r="AA12" s="69"/>
      <c r="AB12" s="69"/>
    </row>
    <row r="13" spans="1:28" ht="18.75" customHeight="1">
      <c r="A13" s="528" t="s">
        <v>4404</v>
      </c>
      <c r="B13" s="529">
        <v>1163</v>
      </c>
      <c r="C13" s="529">
        <v>1226</v>
      </c>
      <c r="D13" s="530">
        <v>45933</v>
      </c>
      <c r="E13" s="69"/>
      <c r="F13" s="525" t="s">
        <v>4404</v>
      </c>
      <c r="G13" s="526">
        <v>1226</v>
      </c>
      <c r="H13" s="69" t="s">
        <v>4667</v>
      </c>
      <c r="I13" s="527">
        <v>45933</v>
      </c>
      <c r="J13" s="69"/>
      <c r="K13" s="69"/>
      <c r="L13" s="69"/>
      <c r="M13" s="69"/>
      <c r="N13" s="69"/>
      <c r="O13" s="69"/>
      <c r="P13" s="69"/>
      <c r="Q13" s="69"/>
      <c r="R13" s="69"/>
      <c r="S13" s="69"/>
      <c r="T13" s="69"/>
      <c r="U13" s="69"/>
      <c r="V13" s="69"/>
      <c r="W13" s="69"/>
      <c r="X13" s="69"/>
      <c r="Y13" s="69"/>
      <c r="Z13" s="69"/>
      <c r="AA13" s="69"/>
      <c r="AB13" s="69"/>
    </row>
    <row r="14" spans="1:28" ht="18.75" customHeight="1">
      <c r="A14" s="528" t="s">
        <v>4405</v>
      </c>
      <c r="B14" s="529">
        <v>1162</v>
      </c>
      <c r="C14" s="529">
        <v>1225</v>
      </c>
      <c r="D14" s="530">
        <v>45934</v>
      </c>
      <c r="E14" s="69"/>
      <c r="F14" s="525" t="s">
        <v>4405</v>
      </c>
      <c r="G14" s="526">
        <v>1225</v>
      </c>
      <c r="H14" s="69" t="s">
        <v>4655</v>
      </c>
      <c r="I14" s="527">
        <v>45934</v>
      </c>
      <c r="J14" s="69"/>
      <c r="K14" s="69"/>
      <c r="L14" s="69"/>
      <c r="M14" s="69"/>
      <c r="N14" s="69"/>
      <c r="O14" s="69"/>
      <c r="P14" s="69"/>
      <c r="Q14" s="69"/>
      <c r="R14" s="69"/>
      <c r="S14" s="69"/>
      <c r="T14" s="69"/>
      <c r="U14" s="69"/>
      <c r="V14" s="69"/>
      <c r="W14" s="69"/>
      <c r="X14" s="69"/>
      <c r="Y14" s="69"/>
      <c r="Z14" s="69"/>
      <c r="AA14" s="69"/>
      <c r="AB14" s="69"/>
    </row>
    <row r="15" spans="1:28" ht="18.75" customHeight="1">
      <c r="A15" s="528" t="s">
        <v>4406</v>
      </c>
      <c r="B15" s="529">
        <v>985</v>
      </c>
      <c r="C15" s="529">
        <v>1050</v>
      </c>
      <c r="D15" s="530">
        <v>45932</v>
      </c>
      <c r="E15" s="69"/>
      <c r="F15" s="525" t="s">
        <v>4406</v>
      </c>
      <c r="G15" s="526">
        <v>1050</v>
      </c>
      <c r="H15" s="69" t="s">
        <v>4668</v>
      </c>
      <c r="I15" s="527">
        <v>45932</v>
      </c>
      <c r="J15" s="69"/>
      <c r="K15" s="69"/>
      <c r="L15" s="69"/>
      <c r="M15" s="69"/>
      <c r="N15" s="69"/>
      <c r="O15" s="69"/>
      <c r="P15" s="69"/>
      <c r="Q15" s="69"/>
      <c r="R15" s="69"/>
      <c r="S15" s="69"/>
      <c r="T15" s="69"/>
      <c r="U15" s="69"/>
      <c r="V15" s="69"/>
      <c r="W15" s="69"/>
      <c r="X15" s="69"/>
      <c r="Y15" s="69"/>
      <c r="Z15" s="69"/>
      <c r="AA15" s="69"/>
      <c r="AB15" s="69"/>
    </row>
    <row r="16" spans="1:28" ht="18.75" customHeight="1">
      <c r="A16" s="528" t="s">
        <v>4407</v>
      </c>
      <c r="B16" s="529">
        <v>998</v>
      </c>
      <c r="C16" s="529">
        <v>1062</v>
      </c>
      <c r="D16" s="530">
        <v>45942</v>
      </c>
      <c r="E16" s="69"/>
      <c r="F16" s="525" t="s">
        <v>4407</v>
      </c>
      <c r="G16" s="526">
        <v>1062</v>
      </c>
      <c r="H16" s="69" t="s">
        <v>4663</v>
      </c>
      <c r="I16" s="527">
        <v>45942</v>
      </c>
      <c r="J16" s="69"/>
      <c r="K16" s="69"/>
      <c r="L16" s="69"/>
      <c r="M16" s="69"/>
      <c r="N16" s="69"/>
      <c r="O16" s="69"/>
      <c r="P16" s="69"/>
      <c r="Q16" s="69"/>
      <c r="R16" s="69"/>
      <c r="S16" s="69"/>
      <c r="T16" s="69"/>
      <c r="U16" s="69"/>
      <c r="V16" s="69"/>
      <c r="W16" s="69"/>
      <c r="X16" s="69"/>
      <c r="Y16" s="69"/>
      <c r="Z16" s="69"/>
      <c r="AA16" s="69"/>
      <c r="AB16" s="69"/>
    </row>
    <row r="17" spans="1:28" ht="18.75" customHeight="1">
      <c r="A17" s="528" t="s">
        <v>4408</v>
      </c>
      <c r="B17" s="529">
        <v>984</v>
      </c>
      <c r="C17" s="529">
        <v>1054</v>
      </c>
      <c r="D17" s="530">
        <v>45938</v>
      </c>
      <c r="E17" s="69"/>
      <c r="F17" s="525" t="s">
        <v>4408</v>
      </c>
      <c r="G17" s="526">
        <v>1054</v>
      </c>
      <c r="H17" s="69" t="s">
        <v>4669</v>
      </c>
      <c r="I17" s="527">
        <v>45938</v>
      </c>
      <c r="J17" s="69"/>
      <c r="K17" s="69"/>
      <c r="L17" s="69"/>
      <c r="M17" s="69"/>
      <c r="N17" s="69"/>
      <c r="O17" s="69"/>
      <c r="P17" s="69"/>
      <c r="Q17" s="69"/>
      <c r="R17" s="69"/>
      <c r="S17" s="69"/>
      <c r="T17" s="69"/>
      <c r="U17" s="69"/>
      <c r="V17" s="69"/>
      <c r="W17" s="69"/>
      <c r="X17" s="69"/>
      <c r="Y17" s="69"/>
      <c r="Z17" s="69"/>
      <c r="AA17" s="69"/>
      <c r="AB17" s="69"/>
    </row>
    <row r="18" spans="1:28" ht="18.75" customHeight="1">
      <c r="A18" s="528" t="s">
        <v>4409</v>
      </c>
      <c r="B18" s="529">
        <v>984</v>
      </c>
      <c r="C18" s="529">
        <v>1053</v>
      </c>
      <c r="D18" s="530">
        <v>45938</v>
      </c>
      <c r="E18" s="69"/>
      <c r="F18" s="525" t="s">
        <v>4409</v>
      </c>
      <c r="G18" s="526">
        <v>1053</v>
      </c>
      <c r="H18" s="69" t="s">
        <v>4669</v>
      </c>
      <c r="I18" s="527">
        <v>45938</v>
      </c>
      <c r="J18" s="69"/>
      <c r="K18" s="69"/>
      <c r="L18" s="69"/>
      <c r="M18" s="69"/>
      <c r="N18" s="69"/>
      <c r="O18" s="69"/>
      <c r="P18" s="69"/>
      <c r="Q18" s="69"/>
      <c r="R18" s="69"/>
      <c r="S18" s="69"/>
      <c r="T18" s="69"/>
      <c r="U18" s="69"/>
      <c r="V18" s="69"/>
      <c r="W18" s="69"/>
      <c r="X18" s="69"/>
      <c r="Y18" s="69"/>
      <c r="Z18" s="69"/>
      <c r="AA18" s="69"/>
      <c r="AB18" s="69"/>
    </row>
    <row r="19" spans="1:28" ht="18.75" customHeight="1">
      <c r="A19" s="528" t="s">
        <v>4410</v>
      </c>
      <c r="B19" s="529">
        <v>988</v>
      </c>
      <c r="C19" s="529">
        <v>1052</v>
      </c>
      <c r="D19" s="530">
        <v>45992</v>
      </c>
      <c r="E19" s="69"/>
      <c r="F19" s="525" t="s">
        <v>4410</v>
      </c>
      <c r="G19" s="526">
        <v>1052</v>
      </c>
      <c r="H19" s="69" t="s">
        <v>4658</v>
      </c>
      <c r="I19" s="527">
        <v>45992</v>
      </c>
      <c r="J19" s="69"/>
      <c r="K19" s="69"/>
      <c r="L19" s="69"/>
      <c r="M19" s="69"/>
      <c r="N19" s="69"/>
      <c r="O19" s="69"/>
      <c r="P19" s="69"/>
      <c r="Q19" s="69"/>
      <c r="R19" s="69"/>
      <c r="S19" s="69"/>
      <c r="T19" s="69"/>
      <c r="U19" s="69"/>
      <c r="V19" s="69"/>
      <c r="W19" s="69"/>
      <c r="X19" s="69"/>
      <c r="Y19" s="69"/>
      <c r="Z19" s="69"/>
      <c r="AA19" s="69"/>
      <c r="AB19" s="69"/>
    </row>
    <row r="20" spans="1:28" ht="18.75" customHeight="1">
      <c r="A20" s="528" t="s">
        <v>4411</v>
      </c>
      <c r="B20" s="529">
        <v>998</v>
      </c>
      <c r="C20" s="529">
        <v>1061</v>
      </c>
      <c r="D20" s="530">
        <v>45933</v>
      </c>
      <c r="E20" s="69"/>
      <c r="F20" s="525" t="s">
        <v>4411</v>
      </c>
      <c r="G20" s="526">
        <v>1061</v>
      </c>
      <c r="H20" s="69" t="s">
        <v>4667</v>
      </c>
      <c r="I20" s="527">
        <v>45933</v>
      </c>
      <c r="J20" s="69"/>
      <c r="K20" s="69"/>
      <c r="L20" s="69"/>
      <c r="M20" s="69"/>
      <c r="N20" s="69"/>
      <c r="O20" s="69"/>
      <c r="P20" s="69"/>
      <c r="Q20" s="69"/>
      <c r="R20" s="69"/>
      <c r="S20" s="69"/>
      <c r="T20" s="69"/>
      <c r="U20" s="69"/>
      <c r="V20" s="69"/>
      <c r="W20" s="69"/>
      <c r="X20" s="69"/>
      <c r="Y20" s="69"/>
      <c r="Z20" s="69"/>
      <c r="AA20" s="69"/>
      <c r="AB20" s="69"/>
    </row>
    <row r="21" spans="1:28" ht="18.75" customHeight="1">
      <c r="A21" s="528" t="s">
        <v>4412</v>
      </c>
      <c r="B21" s="529">
        <v>1001</v>
      </c>
      <c r="C21" s="529">
        <v>1065</v>
      </c>
      <c r="D21" s="530">
        <v>45948</v>
      </c>
      <c r="E21" s="69"/>
      <c r="F21" s="525" t="s">
        <v>4412</v>
      </c>
      <c r="G21" s="526">
        <v>1065</v>
      </c>
      <c r="H21" s="69" t="s">
        <v>4670</v>
      </c>
      <c r="I21" s="527">
        <v>45948</v>
      </c>
      <c r="J21" s="69"/>
      <c r="K21" s="69"/>
      <c r="L21" s="69"/>
      <c r="M21" s="69"/>
      <c r="N21" s="69"/>
      <c r="O21" s="69"/>
      <c r="P21" s="69"/>
      <c r="Q21" s="69"/>
      <c r="R21" s="69"/>
      <c r="S21" s="69"/>
      <c r="T21" s="69"/>
      <c r="U21" s="69"/>
      <c r="V21" s="69"/>
      <c r="W21" s="69"/>
      <c r="X21" s="69"/>
      <c r="Y21" s="69"/>
      <c r="Z21" s="69"/>
      <c r="AA21" s="69"/>
      <c r="AB21" s="69"/>
    </row>
    <row r="22" spans="1:28" ht="18.75" customHeight="1">
      <c r="A22" s="528" t="s">
        <v>4413</v>
      </c>
      <c r="B22" s="529">
        <v>1034</v>
      </c>
      <c r="C22" s="529">
        <v>1097</v>
      </c>
      <c r="D22" s="530">
        <v>45962</v>
      </c>
      <c r="E22" s="69"/>
      <c r="F22" s="525" t="s">
        <v>4413</v>
      </c>
      <c r="G22" s="526">
        <v>1097</v>
      </c>
      <c r="H22" s="69" t="s">
        <v>4666</v>
      </c>
      <c r="I22" s="527">
        <v>45962</v>
      </c>
      <c r="J22" s="69"/>
      <c r="K22" s="69"/>
      <c r="L22" s="69"/>
      <c r="M22" s="69"/>
      <c r="N22" s="69"/>
      <c r="O22" s="69"/>
      <c r="P22" s="69"/>
      <c r="Q22" s="69"/>
      <c r="R22" s="69"/>
      <c r="S22" s="69"/>
      <c r="T22" s="69"/>
      <c r="U22" s="69"/>
      <c r="V22" s="69"/>
      <c r="W22" s="69"/>
      <c r="X22" s="69"/>
      <c r="Y22" s="69"/>
      <c r="Z22" s="69"/>
      <c r="AA22" s="69"/>
      <c r="AB22" s="69"/>
    </row>
    <row r="23" spans="1:28" ht="18.75" customHeight="1">
      <c r="A23" s="528" t="s">
        <v>4414</v>
      </c>
      <c r="B23" s="529">
        <v>1077</v>
      </c>
      <c r="C23" s="529">
        <v>1140</v>
      </c>
      <c r="D23" s="530">
        <v>45948</v>
      </c>
      <c r="E23" s="69"/>
      <c r="F23" s="525" t="s">
        <v>4414</v>
      </c>
      <c r="G23" s="526">
        <v>1140</v>
      </c>
      <c r="H23" s="69" t="s">
        <v>4670</v>
      </c>
      <c r="I23" s="527">
        <v>45948</v>
      </c>
      <c r="J23" s="69"/>
      <c r="K23" s="69"/>
      <c r="L23" s="69"/>
      <c r="M23" s="69"/>
      <c r="N23" s="69"/>
      <c r="O23" s="69"/>
      <c r="P23" s="69"/>
      <c r="Q23" s="69"/>
      <c r="R23" s="69"/>
      <c r="S23" s="69"/>
      <c r="T23" s="69"/>
      <c r="U23" s="69"/>
      <c r="V23" s="69"/>
      <c r="W23" s="69"/>
      <c r="X23" s="69"/>
      <c r="Y23" s="69"/>
      <c r="Z23" s="69"/>
      <c r="AA23" s="69"/>
      <c r="AB23" s="69"/>
    </row>
    <row r="24" spans="1:28" ht="18.75" customHeight="1">
      <c r="A24" s="528" t="s">
        <v>4415</v>
      </c>
      <c r="B24" s="529">
        <v>1023</v>
      </c>
      <c r="C24" s="529">
        <v>1087</v>
      </c>
      <c r="D24" s="530">
        <v>45982</v>
      </c>
      <c r="E24" s="69"/>
      <c r="F24" s="525" t="s">
        <v>4415</v>
      </c>
      <c r="G24" s="526">
        <v>1087</v>
      </c>
      <c r="H24" s="69" t="s">
        <v>4656</v>
      </c>
      <c r="I24" s="527">
        <v>45982</v>
      </c>
      <c r="J24" s="69"/>
      <c r="K24" s="69"/>
      <c r="L24" s="69"/>
      <c r="M24" s="69"/>
      <c r="N24" s="69"/>
      <c r="O24" s="69"/>
      <c r="P24" s="69"/>
      <c r="Q24" s="69"/>
      <c r="R24" s="69"/>
      <c r="S24" s="69"/>
      <c r="T24" s="69"/>
      <c r="U24" s="69"/>
      <c r="V24" s="69"/>
      <c r="W24" s="69"/>
      <c r="X24" s="69"/>
      <c r="Y24" s="69"/>
      <c r="Z24" s="69"/>
      <c r="AA24" s="69"/>
      <c r="AB24" s="69"/>
    </row>
    <row r="25" spans="1:28" ht="18.75" customHeight="1">
      <c r="A25" s="528" t="s">
        <v>4416</v>
      </c>
      <c r="B25" s="529">
        <v>1017</v>
      </c>
      <c r="C25" s="529">
        <v>1080</v>
      </c>
      <c r="D25" s="530">
        <v>45935</v>
      </c>
      <c r="E25" s="69"/>
      <c r="F25" s="525" t="s">
        <v>4416</v>
      </c>
      <c r="G25" s="526">
        <v>1080</v>
      </c>
      <c r="H25" s="69" t="s">
        <v>4671</v>
      </c>
      <c r="I25" s="527">
        <v>45935</v>
      </c>
      <c r="J25" s="69"/>
      <c r="K25" s="69"/>
      <c r="L25" s="69"/>
      <c r="M25" s="69"/>
      <c r="N25" s="69"/>
      <c r="O25" s="69"/>
      <c r="P25" s="69"/>
      <c r="Q25" s="69"/>
      <c r="R25" s="69"/>
      <c r="S25" s="69"/>
      <c r="T25" s="69"/>
      <c r="U25" s="69"/>
      <c r="V25" s="69"/>
      <c r="W25" s="69"/>
      <c r="X25" s="69"/>
      <c r="Y25" s="69"/>
      <c r="Z25" s="69"/>
      <c r="AA25" s="69"/>
      <c r="AB25" s="69"/>
    </row>
    <row r="26" spans="1:28" ht="18.75" customHeight="1">
      <c r="A26" s="528" t="s">
        <v>4417</v>
      </c>
      <c r="B26" s="529">
        <v>1058</v>
      </c>
      <c r="C26" s="529">
        <v>1122</v>
      </c>
      <c r="D26" s="530">
        <v>45982</v>
      </c>
      <c r="E26" s="69"/>
      <c r="F26" s="525" t="s">
        <v>4417</v>
      </c>
      <c r="G26" s="526">
        <v>1122</v>
      </c>
      <c r="H26" s="69" t="s">
        <v>4656</v>
      </c>
      <c r="I26" s="527">
        <v>45982</v>
      </c>
      <c r="J26" s="69"/>
      <c r="K26" s="69"/>
      <c r="L26" s="69"/>
      <c r="M26" s="69"/>
      <c r="N26" s="69"/>
      <c r="O26" s="69"/>
      <c r="P26" s="69"/>
      <c r="Q26" s="69"/>
      <c r="R26" s="69"/>
      <c r="S26" s="69"/>
      <c r="T26" s="69"/>
      <c r="U26" s="69"/>
      <c r="V26" s="69"/>
      <c r="W26" s="69"/>
      <c r="X26" s="69"/>
      <c r="Y26" s="69"/>
      <c r="Z26" s="69"/>
      <c r="AA26" s="69"/>
      <c r="AB26" s="69"/>
    </row>
    <row r="27" spans="1:28" ht="18.75" customHeight="1">
      <c r="A27" s="528" t="s">
        <v>4418</v>
      </c>
      <c r="B27" s="529">
        <v>1114</v>
      </c>
      <c r="C27" s="529">
        <v>1177</v>
      </c>
      <c r="D27" s="530">
        <v>45946</v>
      </c>
      <c r="E27" s="69"/>
      <c r="F27" s="525" t="s">
        <v>4418</v>
      </c>
      <c r="G27" s="526">
        <v>1177</v>
      </c>
      <c r="H27" s="69" t="s">
        <v>4672</v>
      </c>
      <c r="I27" s="527">
        <v>45946</v>
      </c>
      <c r="J27" s="69"/>
      <c r="K27" s="69"/>
      <c r="L27" s="69"/>
      <c r="M27" s="69"/>
      <c r="N27" s="69"/>
      <c r="O27" s="69"/>
      <c r="P27" s="69"/>
      <c r="Q27" s="69"/>
      <c r="R27" s="69"/>
      <c r="S27" s="69"/>
      <c r="T27" s="69"/>
      <c r="U27" s="69"/>
      <c r="V27" s="69"/>
      <c r="W27" s="69"/>
      <c r="X27" s="69"/>
      <c r="Y27" s="69"/>
      <c r="Z27" s="69"/>
      <c r="AA27" s="69"/>
      <c r="AB27" s="69"/>
    </row>
    <row r="28" spans="1:28" ht="18.75" customHeight="1">
      <c r="A28" s="528" t="s">
        <v>4419</v>
      </c>
      <c r="B28" s="529">
        <v>1052</v>
      </c>
      <c r="C28" s="529">
        <v>1116</v>
      </c>
      <c r="D28" s="530">
        <v>45934</v>
      </c>
      <c r="E28" s="69"/>
      <c r="F28" s="525" t="s">
        <v>4419</v>
      </c>
      <c r="G28" s="526">
        <v>1116</v>
      </c>
      <c r="H28" s="69" t="s">
        <v>4655</v>
      </c>
      <c r="I28" s="527">
        <v>45934</v>
      </c>
      <c r="J28" s="69"/>
      <c r="K28" s="69"/>
      <c r="L28" s="69"/>
      <c r="M28" s="69"/>
      <c r="N28" s="69"/>
      <c r="O28" s="69"/>
      <c r="P28" s="69"/>
      <c r="Q28" s="69"/>
      <c r="R28" s="69"/>
      <c r="S28" s="69"/>
      <c r="T28" s="69"/>
      <c r="U28" s="69"/>
      <c r="V28" s="69"/>
      <c r="W28" s="69"/>
      <c r="X28" s="69"/>
      <c r="Y28" s="69"/>
      <c r="Z28" s="69"/>
      <c r="AA28" s="69"/>
      <c r="AB28" s="69"/>
    </row>
    <row r="29" spans="1:28" ht="18.75" customHeight="1">
      <c r="A29" s="528" t="s">
        <v>4420</v>
      </c>
      <c r="B29" s="529">
        <v>986</v>
      </c>
      <c r="C29" s="529">
        <v>1051</v>
      </c>
      <c r="D29" s="530">
        <v>45977</v>
      </c>
      <c r="E29" s="69"/>
      <c r="F29" s="525" t="s">
        <v>4420</v>
      </c>
      <c r="G29" s="526">
        <v>1051</v>
      </c>
      <c r="H29" s="69" t="s">
        <v>4673</v>
      </c>
      <c r="I29" s="527">
        <v>45977</v>
      </c>
      <c r="J29" s="69"/>
      <c r="K29" s="69"/>
      <c r="L29" s="69"/>
      <c r="M29" s="69"/>
      <c r="N29" s="69"/>
      <c r="O29" s="69"/>
      <c r="P29" s="69"/>
      <c r="Q29" s="69"/>
      <c r="R29" s="69"/>
      <c r="S29" s="69"/>
      <c r="T29" s="69"/>
      <c r="U29" s="69"/>
      <c r="V29" s="69"/>
      <c r="W29" s="69"/>
      <c r="X29" s="69"/>
      <c r="Y29" s="69"/>
      <c r="Z29" s="69"/>
      <c r="AA29" s="69"/>
      <c r="AB29" s="69"/>
    </row>
    <row r="30" spans="1:28" ht="18.75" customHeight="1">
      <c r="A30" s="528" t="s">
        <v>4421</v>
      </c>
      <c r="B30" s="529">
        <v>980</v>
      </c>
      <c r="C30" s="529">
        <v>1045</v>
      </c>
      <c r="D30" s="530">
        <v>45962</v>
      </c>
      <c r="E30" s="69"/>
      <c r="F30" s="525" t="s">
        <v>4421</v>
      </c>
      <c r="G30" s="526">
        <v>1045</v>
      </c>
      <c r="H30" s="69" t="s">
        <v>4666</v>
      </c>
      <c r="I30" s="527">
        <v>45962</v>
      </c>
      <c r="J30" s="69"/>
      <c r="K30" s="69"/>
      <c r="L30" s="69"/>
      <c r="M30" s="69"/>
      <c r="N30" s="69"/>
      <c r="O30" s="69"/>
      <c r="P30" s="69"/>
      <c r="Q30" s="69"/>
      <c r="R30" s="69"/>
      <c r="S30" s="69"/>
      <c r="T30" s="69"/>
      <c r="U30" s="69"/>
      <c r="V30" s="69"/>
      <c r="W30" s="69"/>
      <c r="X30" s="69"/>
      <c r="Y30" s="69"/>
      <c r="Z30" s="69"/>
      <c r="AA30" s="69"/>
      <c r="AB30" s="69"/>
    </row>
    <row r="31" spans="1:28" ht="18.75" customHeight="1">
      <c r="A31" s="528" t="s">
        <v>4422</v>
      </c>
      <c r="B31" s="529">
        <v>957</v>
      </c>
      <c r="C31" s="529">
        <v>1030</v>
      </c>
      <c r="D31" s="530">
        <v>45934</v>
      </c>
      <c r="E31" s="69"/>
      <c r="F31" s="525" t="s">
        <v>4422</v>
      </c>
      <c r="G31" s="526">
        <v>1030</v>
      </c>
      <c r="H31" s="69" t="s">
        <v>4655</v>
      </c>
      <c r="I31" s="527">
        <v>45934</v>
      </c>
      <c r="J31" s="69"/>
      <c r="K31" s="69"/>
      <c r="L31" s="69"/>
      <c r="M31" s="69"/>
      <c r="N31" s="69"/>
      <c r="O31" s="69"/>
      <c r="P31" s="69"/>
      <c r="Q31" s="69"/>
      <c r="R31" s="69"/>
      <c r="S31" s="69"/>
      <c r="T31" s="69"/>
      <c r="U31" s="69"/>
      <c r="V31" s="69"/>
      <c r="W31" s="69"/>
      <c r="X31" s="69"/>
      <c r="Y31" s="69"/>
      <c r="Z31" s="69"/>
      <c r="AA31" s="69"/>
      <c r="AB31" s="69"/>
    </row>
    <row r="32" spans="1:28" ht="18.75" customHeight="1">
      <c r="A32" s="528" t="s">
        <v>4423</v>
      </c>
      <c r="B32" s="529">
        <v>962</v>
      </c>
      <c r="C32" s="529">
        <v>1033</v>
      </c>
      <c r="D32" s="530">
        <v>45978</v>
      </c>
      <c r="E32" s="69"/>
      <c r="F32" s="525" t="s">
        <v>4423</v>
      </c>
      <c r="G32" s="526">
        <v>1033</v>
      </c>
      <c r="H32" s="69" t="s">
        <v>4674</v>
      </c>
      <c r="I32" s="527">
        <v>45978</v>
      </c>
      <c r="J32" s="69"/>
      <c r="K32" s="69"/>
      <c r="L32" s="69"/>
      <c r="M32" s="69"/>
      <c r="N32" s="69"/>
      <c r="O32" s="69"/>
      <c r="P32" s="69"/>
      <c r="Q32" s="69"/>
      <c r="R32" s="69"/>
      <c r="S32" s="69"/>
      <c r="T32" s="69"/>
      <c r="U32" s="69"/>
      <c r="V32" s="69"/>
      <c r="W32" s="69"/>
      <c r="X32" s="69"/>
      <c r="Y32" s="69"/>
      <c r="Z32" s="69"/>
      <c r="AA32" s="69"/>
      <c r="AB32" s="69"/>
    </row>
    <row r="33" spans="1:28" ht="18.75" customHeight="1">
      <c r="A33" s="528" t="s">
        <v>4424</v>
      </c>
      <c r="B33" s="529">
        <v>982</v>
      </c>
      <c r="C33" s="529">
        <v>1047</v>
      </c>
      <c r="D33" s="530">
        <v>45992</v>
      </c>
      <c r="E33" s="69"/>
      <c r="F33" s="525" t="s">
        <v>4424</v>
      </c>
      <c r="G33" s="526">
        <v>1047</v>
      </c>
      <c r="H33" s="69" t="s">
        <v>4658</v>
      </c>
      <c r="I33" s="527">
        <v>45992</v>
      </c>
      <c r="J33" s="69"/>
      <c r="K33" s="69"/>
      <c r="L33" s="69"/>
      <c r="M33" s="69"/>
      <c r="N33" s="69"/>
      <c r="O33" s="69"/>
      <c r="P33" s="69"/>
      <c r="Q33" s="69"/>
      <c r="R33" s="69"/>
      <c r="S33" s="69"/>
      <c r="T33" s="69"/>
      <c r="U33" s="69"/>
      <c r="V33" s="69"/>
      <c r="W33" s="69"/>
      <c r="X33" s="69"/>
      <c r="Y33" s="69"/>
      <c r="Z33" s="69"/>
      <c r="AA33" s="69"/>
      <c r="AB33" s="69"/>
    </row>
    <row r="34" spans="1:28" ht="18.75" customHeight="1">
      <c r="A34" s="528" t="s">
        <v>4425</v>
      </c>
      <c r="B34" s="529">
        <v>1020</v>
      </c>
      <c r="C34" s="529">
        <v>1085</v>
      </c>
      <c r="D34" s="530">
        <v>45962</v>
      </c>
      <c r="E34" s="69"/>
      <c r="F34" s="525" t="s">
        <v>4425</v>
      </c>
      <c r="G34" s="526">
        <v>1085</v>
      </c>
      <c r="H34" s="69" t="s">
        <v>4666</v>
      </c>
      <c r="I34" s="527">
        <v>45962</v>
      </c>
      <c r="J34" s="69"/>
      <c r="K34" s="69"/>
      <c r="L34" s="69"/>
      <c r="M34" s="69"/>
      <c r="N34" s="69"/>
      <c r="O34" s="69"/>
      <c r="P34" s="69"/>
      <c r="Q34" s="69"/>
      <c r="R34" s="69"/>
      <c r="S34" s="69"/>
      <c r="T34" s="69"/>
      <c r="U34" s="69"/>
      <c r="V34" s="69"/>
      <c r="W34" s="69"/>
      <c r="X34" s="69"/>
      <c r="Y34" s="69"/>
      <c r="Z34" s="69"/>
      <c r="AA34" s="69"/>
      <c r="AB34" s="69"/>
    </row>
    <row r="35" spans="1:28" ht="18.75" customHeight="1">
      <c r="A35" s="528" t="s">
        <v>4426</v>
      </c>
      <c r="B35" s="529">
        <v>979</v>
      </c>
      <c r="C35" s="529">
        <v>1043</v>
      </c>
      <c r="D35" s="530">
        <v>45946</v>
      </c>
      <c r="E35" s="69"/>
      <c r="F35" s="525" t="s">
        <v>4426</v>
      </c>
      <c r="G35" s="526">
        <v>1043</v>
      </c>
      <c r="H35" s="69" t="s">
        <v>4672</v>
      </c>
      <c r="I35" s="527">
        <v>45946</v>
      </c>
      <c r="J35" s="69"/>
      <c r="K35" s="69"/>
      <c r="L35" s="69"/>
      <c r="M35" s="69"/>
      <c r="N35" s="69"/>
      <c r="O35" s="69"/>
      <c r="P35" s="69"/>
      <c r="Q35" s="69"/>
      <c r="R35" s="69"/>
      <c r="S35" s="69"/>
      <c r="T35" s="69"/>
      <c r="U35" s="69"/>
      <c r="V35" s="69"/>
      <c r="W35" s="69"/>
      <c r="X35" s="69"/>
      <c r="Y35" s="69"/>
      <c r="Z35" s="69"/>
      <c r="AA35" s="69"/>
      <c r="AB35" s="69"/>
    </row>
    <row r="36" spans="1:28" ht="18.75" customHeight="1">
      <c r="A36" s="528" t="s">
        <v>4427</v>
      </c>
      <c r="B36" s="529">
        <v>980</v>
      </c>
      <c r="C36" s="529">
        <v>1046</v>
      </c>
      <c r="D36" s="530">
        <v>46023</v>
      </c>
      <c r="E36" s="69"/>
      <c r="F36" s="525" t="s">
        <v>4427</v>
      </c>
      <c r="G36" s="526">
        <v>1046</v>
      </c>
      <c r="H36" s="69" t="s">
        <v>4662</v>
      </c>
      <c r="I36" s="527">
        <v>46023</v>
      </c>
      <c r="J36" s="69"/>
      <c r="K36" s="69"/>
      <c r="L36" s="69"/>
      <c r="M36" s="69"/>
      <c r="N36" s="69"/>
      <c r="O36" s="69"/>
      <c r="P36" s="69"/>
      <c r="Q36" s="69"/>
      <c r="R36" s="69"/>
      <c r="S36" s="69"/>
      <c r="T36" s="69"/>
      <c r="U36" s="69"/>
      <c r="V36" s="69"/>
      <c r="W36" s="69"/>
      <c r="X36" s="69"/>
      <c r="Y36" s="69"/>
      <c r="Z36" s="69"/>
      <c r="AA36" s="69"/>
      <c r="AB36" s="69"/>
    </row>
    <row r="37" spans="1:28" ht="18.75" customHeight="1">
      <c r="A37" s="528" t="s">
        <v>4428</v>
      </c>
      <c r="B37" s="529">
        <v>970</v>
      </c>
      <c r="C37" s="529">
        <v>1036</v>
      </c>
      <c r="D37" s="530">
        <v>45948</v>
      </c>
      <c r="E37" s="69"/>
      <c r="F37" s="525" t="s">
        <v>4428</v>
      </c>
      <c r="G37" s="526">
        <v>1036</v>
      </c>
      <c r="H37" s="69" t="s">
        <v>4670</v>
      </c>
      <c r="I37" s="527">
        <v>45948</v>
      </c>
      <c r="J37" s="69"/>
      <c r="K37" s="69"/>
      <c r="L37" s="69"/>
      <c r="M37" s="69"/>
      <c r="N37" s="69"/>
      <c r="O37" s="69"/>
      <c r="P37" s="69"/>
      <c r="Q37" s="69"/>
      <c r="R37" s="69"/>
      <c r="S37" s="69"/>
      <c r="T37" s="69"/>
      <c r="U37" s="69"/>
      <c r="V37" s="69"/>
      <c r="W37" s="69"/>
      <c r="X37" s="69"/>
      <c r="Y37" s="69"/>
      <c r="Z37" s="69"/>
      <c r="AA37" s="69"/>
      <c r="AB37" s="69"/>
    </row>
    <row r="38" spans="1:28" ht="18.75" customHeight="1">
      <c r="A38" s="528" t="s">
        <v>4429</v>
      </c>
      <c r="B38" s="529">
        <v>956</v>
      </c>
      <c r="C38" s="529">
        <v>1033</v>
      </c>
      <c r="D38" s="530">
        <v>45992</v>
      </c>
      <c r="E38" s="69"/>
      <c r="F38" s="525" t="s">
        <v>4429</v>
      </c>
      <c r="G38" s="526">
        <v>1033</v>
      </c>
      <c r="H38" s="69" t="s">
        <v>4658</v>
      </c>
      <c r="I38" s="527">
        <v>45992</v>
      </c>
      <c r="J38" s="69"/>
      <c r="K38" s="69"/>
      <c r="L38" s="69"/>
      <c r="M38" s="69"/>
      <c r="N38" s="69"/>
      <c r="O38" s="69"/>
      <c r="P38" s="69"/>
      <c r="Q38" s="69"/>
      <c r="R38" s="69"/>
      <c r="S38" s="69"/>
      <c r="T38" s="69"/>
      <c r="U38" s="69"/>
      <c r="V38" s="69"/>
      <c r="W38" s="69"/>
      <c r="X38" s="69"/>
      <c r="Y38" s="69"/>
      <c r="Z38" s="69"/>
      <c r="AA38" s="69"/>
      <c r="AB38" s="69"/>
    </row>
    <row r="39" spans="1:28" ht="18.75" customHeight="1">
      <c r="A39" s="528" t="s">
        <v>4430</v>
      </c>
      <c r="B39" s="529">
        <v>952</v>
      </c>
      <c r="C39" s="529">
        <v>1023</v>
      </c>
      <c r="D39" s="530">
        <v>45992</v>
      </c>
      <c r="E39" s="69"/>
      <c r="F39" s="525" t="s">
        <v>4430</v>
      </c>
      <c r="G39" s="526">
        <v>1023</v>
      </c>
      <c r="H39" s="69" t="s">
        <v>4658</v>
      </c>
      <c r="I39" s="527">
        <v>45992</v>
      </c>
      <c r="J39" s="69"/>
      <c r="K39" s="69"/>
      <c r="L39" s="69"/>
      <c r="M39" s="69"/>
      <c r="N39" s="69"/>
      <c r="O39" s="69"/>
      <c r="P39" s="69"/>
      <c r="Q39" s="69"/>
      <c r="R39" s="69"/>
      <c r="S39" s="69"/>
      <c r="T39" s="69"/>
      <c r="U39" s="69"/>
      <c r="V39" s="69"/>
      <c r="W39" s="69"/>
      <c r="X39" s="69"/>
      <c r="Y39" s="69"/>
      <c r="Z39" s="69"/>
      <c r="AA39" s="69"/>
      <c r="AB39" s="69"/>
    </row>
    <row r="40" spans="1:28" ht="18.75" customHeight="1">
      <c r="A40" s="528" t="s">
        <v>4431</v>
      </c>
      <c r="B40" s="529">
        <v>992</v>
      </c>
      <c r="C40" s="529">
        <v>1057</v>
      </c>
      <c r="D40" s="530">
        <v>45977</v>
      </c>
      <c r="E40" s="69"/>
      <c r="F40" s="525" t="s">
        <v>4431</v>
      </c>
      <c r="G40" s="526">
        <v>1057</v>
      </c>
      <c r="H40" s="69" t="s">
        <v>4673</v>
      </c>
      <c r="I40" s="527">
        <v>45977</v>
      </c>
      <c r="J40" s="69"/>
      <c r="K40" s="69"/>
      <c r="L40" s="69"/>
      <c r="M40" s="69"/>
      <c r="N40" s="69"/>
      <c r="O40" s="69"/>
      <c r="P40" s="69"/>
      <c r="Q40" s="69"/>
      <c r="R40" s="69"/>
      <c r="S40" s="69"/>
      <c r="T40" s="69"/>
      <c r="U40" s="69"/>
      <c r="V40" s="69"/>
      <c r="W40" s="69"/>
      <c r="X40" s="69"/>
      <c r="Y40" s="69"/>
      <c r="Z40" s="69"/>
      <c r="AA40" s="69"/>
      <c r="AB40" s="69"/>
    </row>
    <row r="41" spans="1:28" ht="18.75" customHeight="1">
      <c r="A41" s="528" t="s">
        <v>4432</v>
      </c>
      <c r="B41" s="529">
        <v>956</v>
      </c>
      <c r="C41" s="529">
        <v>1030</v>
      </c>
      <c r="D41" s="530">
        <v>45982</v>
      </c>
      <c r="E41" s="69"/>
      <c r="F41" s="525" t="s">
        <v>4432</v>
      </c>
      <c r="G41" s="526">
        <v>1030</v>
      </c>
      <c r="H41" s="69" t="s">
        <v>4656</v>
      </c>
      <c r="I41" s="527">
        <v>45982</v>
      </c>
      <c r="J41" s="69"/>
      <c r="K41" s="69"/>
      <c r="L41" s="69"/>
      <c r="M41" s="69"/>
      <c r="N41" s="69"/>
      <c r="O41" s="69"/>
      <c r="P41" s="69"/>
      <c r="Q41" s="69"/>
      <c r="R41" s="69"/>
      <c r="S41" s="69"/>
      <c r="T41" s="69"/>
      <c r="U41" s="69"/>
      <c r="V41" s="69"/>
      <c r="W41" s="69"/>
      <c r="X41" s="69"/>
      <c r="Y41" s="69"/>
      <c r="Z41" s="69"/>
      <c r="AA41" s="69"/>
      <c r="AB41" s="69"/>
    </row>
    <row r="42" spans="1:28" ht="18.75" customHeight="1">
      <c r="A42" s="528" t="s">
        <v>4433</v>
      </c>
      <c r="B42" s="529">
        <v>953</v>
      </c>
      <c r="C42" s="529">
        <v>1031</v>
      </c>
      <c r="D42" s="530">
        <v>45992</v>
      </c>
      <c r="E42" s="69"/>
      <c r="F42" s="525" t="s">
        <v>4433</v>
      </c>
      <c r="G42" s="526">
        <v>1031</v>
      </c>
      <c r="H42" s="69" t="s">
        <v>4658</v>
      </c>
      <c r="I42" s="527">
        <v>45992</v>
      </c>
      <c r="J42" s="69"/>
      <c r="K42" s="69"/>
      <c r="L42" s="69"/>
      <c r="M42" s="69"/>
      <c r="N42" s="69"/>
      <c r="O42" s="69"/>
      <c r="P42" s="69"/>
      <c r="Q42" s="69"/>
      <c r="R42" s="69"/>
      <c r="S42" s="69"/>
      <c r="T42" s="69"/>
      <c r="U42" s="69"/>
      <c r="V42" s="69"/>
      <c r="W42" s="69"/>
      <c r="X42" s="69"/>
      <c r="Y42" s="69"/>
      <c r="Z42" s="69"/>
      <c r="AA42" s="69"/>
      <c r="AB42" s="69"/>
    </row>
    <row r="43" spans="1:28" ht="18.75" customHeight="1">
      <c r="A43" s="528" t="s">
        <v>4434</v>
      </c>
      <c r="B43" s="529">
        <v>952</v>
      </c>
      <c r="C43" s="529">
        <v>1034</v>
      </c>
      <c r="D43" s="530">
        <v>46023</v>
      </c>
      <c r="E43" s="69"/>
      <c r="F43" s="525" t="s">
        <v>4434</v>
      </c>
      <c r="G43" s="526">
        <v>1034</v>
      </c>
      <c r="H43" s="69" t="s">
        <v>4662</v>
      </c>
      <c r="I43" s="527">
        <v>46023</v>
      </c>
      <c r="J43" s="69"/>
      <c r="K43" s="69"/>
      <c r="L43" s="69"/>
      <c r="M43" s="69"/>
      <c r="N43" s="69"/>
      <c r="O43" s="69"/>
      <c r="P43" s="69"/>
      <c r="Q43" s="69"/>
      <c r="R43" s="69"/>
      <c r="S43" s="69"/>
      <c r="T43" s="69"/>
      <c r="U43" s="69"/>
      <c r="V43" s="69"/>
      <c r="W43" s="69"/>
      <c r="X43" s="69"/>
      <c r="Y43" s="69"/>
      <c r="Z43" s="69"/>
      <c r="AA43" s="69"/>
      <c r="AB43" s="69"/>
    </row>
    <row r="44" spans="1:28" ht="18.75" customHeight="1">
      <c r="A44" s="528" t="s">
        <v>4435</v>
      </c>
      <c r="B44" s="529">
        <v>954</v>
      </c>
      <c r="C44" s="529">
        <v>1035</v>
      </c>
      <c r="D44" s="530">
        <v>46023</v>
      </c>
      <c r="E44" s="69"/>
      <c r="F44" s="525" t="s">
        <v>4435</v>
      </c>
      <c r="G44" s="526">
        <v>1035</v>
      </c>
      <c r="H44" s="69" t="s">
        <v>4662</v>
      </c>
      <c r="I44" s="527">
        <v>46023</v>
      </c>
      <c r="J44" s="69"/>
      <c r="K44" s="69"/>
      <c r="L44" s="69"/>
      <c r="M44" s="69"/>
      <c r="N44" s="69"/>
      <c r="O44" s="69"/>
      <c r="P44" s="69"/>
      <c r="Q44" s="69"/>
      <c r="R44" s="69"/>
      <c r="S44" s="69"/>
      <c r="T44" s="69"/>
      <c r="U44" s="69"/>
      <c r="V44" s="69"/>
      <c r="W44" s="69"/>
      <c r="X44" s="69"/>
      <c r="Y44" s="69"/>
      <c r="Z44" s="69"/>
      <c r="AA44" s="69"/>
      <c r="AB44" s="69"/>
    </row>
    <row r="45" spans="1:28" ht="18.75" customHeight="1">
      <c r="A45" s="528" t="s">
        <v>4436</v>
      </c>
      <c r="B45" s="529">
        <v>952</v>
      </c>
      <c r="C45" s="529">
        <v>1023</v>
      </c>
      <c r="D45" s="530">
        <v>45977</v>
      </c>
      <c r="E45" s="69"/>
      <c r="F45" s="525" t="s">
        <v>4436</v>
      </c>
      <c r="G45" s="526">
        <v>1023</v>
      </c>
      <c r="H45" s="69" t="s">
        <v>4673</v>
      </c>
      <c r="I45" s="527">
        <v>45977</v>
      </c>
      <c r="J45" s="69"/>
      <c r="K45" s="69"/>
      <c r="L45" s="69"/>
      <c r="M45" s="69"/>
      <c r="N45" s="69"/>
      <c r="O45" s="69"/>
      <c r="P45" s="69"/>
      <c r="Q45" s="69"/>
      <c r="R45" s="69"/>
      <c r="S45" s="69"/>
      <c r="T45" s="69"/>
      <c r="U45" s="69"/>
      <c r="V45" s="69"/>
      <c r="W45" s="69"/>
      <c r="X45" s="69"/>
      <c r="Y45" s="69"/>
      <c r="Z45" s="69"/>
      <c r="AA45" s="69"/>
      <c r="AB45" s="69"/>
    </row>
    <row r="46" spans="1:28" ht="18.75" customHeight="1">
      <c r="A46" s="528" t="s">
        <v>4437</v>
      </c>
      <c r="B46" s="529">
        <v>953</v>
      </c>
      <c r="C46" s="529">
        <v>1026</v>
      </c>
      <c r="D46" s="530">
        <v>45962</v>
      </c>
      <c r="E46" s="69"/>
      <c r="F46" s="525" t="s">
        <v>4437</v>
      </c>
      <c r="G46" s="526">
        <v>1026</v>
      </c>
      <c r="H46" s="69" t="s">
        <v>4666</v>
      </c>
      <c r="I46" s="527">
        <v>45962</v>
      </c>
      <c r="J46" s="69"/>
      <c r="K46" s="69"/>
      <c r="L46" s="69"/>
      <c r="M46" s="69"/>
      <c r="N46" s="69"/>
      <c r="O46" s="69"/>
      <c r="P46" s="69"/>
      <c r="Q46" s="69"/>
      <c r="R46" s="69"/>
      <c r="S46" s="69"/>
      <c r="T46" s="69"/>
      <c r="U46" s="69"/>
      <c r="V46" s="69"/>
      <c r="W46" s="69"/>
      <c r="X46" s="69"/>
      <c r="Y46" s="69"/>
      <c r="Z46" s="69"/>
      <c r="AA46" s="69"/>
      <c r="AB46" s="69"/>
    </row>
    <row r="47" spans="1:28" ht="18.75" customHeight="1">
      <c r="A47" s="528" t="s">
        <v>4438</v>
      </c>
      <c r="B47" s="529">
        <v>952</v>
      </c>
      <c r="C47" s="529">
        <v>1023</v>
      </c>
      <c r="D47" s="530">
        <v>45992</v>
      </c>
      <c r="E47" s="69"/>
      <c r="F47" s="525" t="s">
        <v>4438</v>
      </c>
      <c r="G47" s="526">
        <v>1023</v>
      </c>
      <c r="H47" s="69" t="s">
        <v>4658</v>
      </c>
      <c r="I47" s="527">
        <v>45992</v>
      </c>
      <c r="J47" s="69"/>
      <c r="K47" s="69"/>
      <c r="L47" s="69"/>
      <c r="M47" s="69"/>
      <c r="N47" s="69"/>
      <c r="O47" s="69"/>
      <c r="P47" s="69"/>
      <c r="Q47" s="69"/>
      <c r="R47" s="69"/>
      <c r="S47" s="69"/>
      <c r="T47" s="69"/>
      <c r="U47" s="69"/>
      <c r="V47" s="69"/>
      <c r="W47" s="69"/>
      <c r="X47" s="69"/>
      <c r="Y47" s="69"/>
      <c r="Z47" s="69"/>
      <c r="AA47" s="69"/>
      <c r="AB47" s="69"/>
    </row>
    <row r="48" spans="1:28" ht="19.5" customHeight="1">
      <c r="A48" s="532"/>
      <c r="B48" s="533"/>
      <c r="C48" s="533"/>
      <c r="D48" s="534"/>
      <c r="E48" s="69"/>
      <c r="J48" s="69"/>
      <c r="K48" s="69"/>
      <c r="L48" s="69"/>
      <c r="M48" s="69"/>
      <c r="N48" s="69"/>
      <c r="O48" s="69"/>
      <c r="P48" s="69"/>
      <c r="Q48" s="69"/>
      <c r="R48" s="69"/>
      <c r="S48" s="69"/>
      <c r="T48" s="69"/>
      <c r="U48" s="69"/>
      <c r="V48" s="69"/>
      <c r="W48" s="69"/>
      <c r="X48" s="69"/>
      <c r="Y48" s="69"/>
      <c r="Z48" s="69"/>
      <c r="AA48" s="69"/>
      <c r="AB48" s="69"/>
    </row>
    <row r="49" spans="1:28" ht="18.75" customHeight="1">
      <c r="A49" s="535"/>
      <c r="B49" s="533"/>
      <c r="C49" s="533"/>
      <c r="D49" s="534"/>
      <c r="E49" s="69"/>
      <c r="J49" s="69"/>
      <c r="K49" s="69"/>
      <c r="L49" s="69"/>
      <c r="M49" s="69"/>
      <c r="N49" s="69"/>
      <c r="O49" s="69"/>
      <c r="P49" s="69"/>
      <c r="Q49" s="69"/>
      <c r="R49" s="69"/>
      <c r="S49" s="69"/>
      <c r="T49" s="69"/>
      <c r="U49" s="69"/>
      <c r="V49" s="69"/>
      <c r="W49" s="69"/>
      <c r="X49" s="69"/>
      <c r="Y49" s="69"/>
      <c r="Z49" s="69"/>
      <c r="AA49" s="69"/>
      <c r="AB49" s="69"/>
    </row>
    <row r="50" spans="1:28" ht="18.75" customHeight="1">
      <c r="A50" s="535"/>
      <c r="B50" s="533"/>
      <c r="C50" s="533"/>
      <c r="D50" s="534"/>
      <c r="E50" s="69"/>
      <c r="F50" s="69"/>
      <c r="G50" s="69"/>
      <c r="H50" s="69"/>
      <c r="I50" s="69"/>
      <c r="J50" s="69"/>
      <c r="K50" s="69"/>
      <c r="L50" s="69"/>
      <c r="M50" s="69"/>
      <c r="N50" s="69"/>
      <c r="O50" s="69"/>
      <c r="P50" s="69"/>
      <c r="Q50" s="69"/>
      <c r="R50" s="69"/>
      <c r="S50" s="69"/>
      <c r="T50" s="69"/>
      <c r="U50" s="69"/>
      <c r="V50" s="69"/>
      <c r="W50" s="69"/>
      <c r="X50" s="69"/>
      <c r="Y50" s="69"/>
      <c r="Z50" s="69"/>
      <c r="AA50" s="69"/>
      <c r="AB50" s="69"/>
    </row>
    <row r="51" spans="1:28" ht="18.75" customHeight="1">
      <c r="A51" s="535"/>
      <c r="B51" s="533"/>
      <c r="C51" s="533"/>
      <c r="D51" s="534"/>
      <c r="E51" s="69"/>
      <c r="F51" s="69"/>
      <c r="G51" s="69"/>
      <c r="H51" s="69"/>
      <c r="I51" s="69"/>
      <c r="J51" s="69"/>
      <c r="K51" s="69"/>
      <c r="L51" s="69"/>
      <c r="M51" s="69"/>
      <c r="N51" s="69"/>
      <c r="O51" s="69"/>
      <c r="P51" s="69"/>
      <c r="Q51" s="69"/>
      <c r="R51" s="69"/>
      <c r="S51" s="69"/>
      <c r="T51" s="69"/>
      <c r="U51" s="69"/>
      <c r="V51" s="69"/>
      <c r="W51" s="69"/>
      <c r="X51" s="69"/>
      <c r="Y51" s="69"/>
      <c r="Z51" s="69"/>
      <c r="AA51" s="69"/>
      <c r="AB51" s="69"/>
    </row>
    <row r="52" spans="1:28" ht="18.75" customHeight="1">
      <c r="A52" s="535"/>
      <c r="B52" s="533"/>
      <c r="C52" s="533"/>
      <c r="D52" s="534"/>
      <c r="E52" s="69"/>
      <c r="F52" s="69"/>
      <c r="G52" s="69"/>
      <c r="H52" s="69"/>
      <c r="I52" s="69"/>
      <c r="J52" s="69"/>
      <c r="K52" s="69"/>
      <c r="L52" s="69"/>
      <c r="M52" s="69"/>
      <c r="N52" s="69"/>
      <c r="O52" s="69"/>
      <c r="P52" s="69"/>
      <c r="Q52" s="69"/>
      <c r="R52" s="69"/>
      <c r="S52" s="69"/>
      <c r="T52" s="69"/>
      <c r="U52" s="69"/>
      <c r="V52" s="69"/>
      <c r="W52" s="69"/>
      <c r="X52" s="69"/>
      <c r="Y52" s="69"/>
      <c r="Z52" s="69"/>
      <c r="AA52" s="69"/>
      <c r="AB52" s="69"/>
    </row>
    <row r="53" spans="1:28" ht="18.75" customHeight="1">
      <c r="A53" s="535"/>
      <c r="B53" s="533"/>
      <c r="C53" s="533"/>
      <c r="D53" s="534"/>
      <c r="E53" s="69"/>
      <c r="F53" s="69"/>
      <c r="G53" s="69"/>
      <c r="H53" s="69"/>
      <c r="I53" s="69"/>
      <c r="J53" s="69"/>
      <c r="K53" s="69"/>
      <c r="L53" s="69"/>
      <c r="M53" s="69"/>
      <c r="N53" s="69"/>
      <c r="O53" s="69"/>
      <c r="P53" s="69"/>
      <c r="Q53" s="69"/>
      <c r="R53" s="69"/>
      <c r="S53" s="69"/>
      <c r="T53" s="69"/>
      <c r="U53" s="69"/>
      <c r="V53" s="69"/>
      <c r="W53" s="69"/>
      <c r="X53" s="69"/>
      <c r="Y53" s="69"/>
      <c r="Z53" s="69"/>
      <c r="AA53" s="69"/>
      <c r="AB53" s="69"/>
    </row>
    <row r="54" spans="1:28" ht="18.75" customHeight="1">
      <c r="A54" s="535"/>
      <c r="B54" s="533"/>
      <c r="C54" s="533"/>
      <c r="D54" s="534"/>
      <c r="E54" s="69"/>
      <c r="F54" s="69"/>
      <c r="G54" s="69"/>
      <c r="H54" s="69"/>
      <c r="I54" s="69"/>
      <c r="J54" s="69"/>
      <c r="K54" s="69"/>
      <c r="L54" s="69"/>
      <c r="M54" s="69"/>
      <c r="N54" s="69"/>
      <c r="O54" s="69"/>
      <c r="P54" s="69"/>
      <c r="Q54" s="69"/>
      <c r="R54" s="69"/>
      <c r="S54" s="69"/>
      <c r="T54" s="69"/>
      <c r="U54" s="69"/>
      <c r="V54" s="69"/>
      <c r="W54" s="69"/>
      <c r="X54" s="69"/>
      <c r="Y54" s="69"/>
      <c r="Z54" s="69"/>
      <c r="AA54" s="69"/>
      <c r="AB54" s="69"/>
    </row>
    <row r="55" spans="1:28" ht="18.75" customHeight="1">
      <c r="A55" s="535"/>
      <c r="B55" s="533"/>
      <c r="C55" s="533"/>
      <c r="D55" s="534"/>
      <c r="E55" s="69"/>
      <c r="F55" s="69"/>
      <c r="G55" s="69"/>
      <c r="H55" s="69"/>
      <c r="I55" s="69"/>
      <c r="J55" s="69"/>
      <c r="K55" s="69"/>
      <c r="L55" s="69"/>
      <c r="M55" s="69"/>
      <c r="N55" s="69"/>
      <c r="O55" s="69"/>
      <c r="P55" s="69"/>
      <c r="Q55" s="69"/>
      <c r="R55" s="69"/>
      <c r="S55" s="69"/>
      <c r="T55" s="69"/>
      <c r="U55" s="69"/>
      <c r="V55" s="69"/>
      <c r="W55" s="69"/>
      <c r="X55" s="69"/>
      <c r="Y55" s="69"/>
      <c r="Z55" s="69"/>
      <c r="AA55" s="69"/>
      <c r="AB55" s="69"/>
    </row>
    <row r="56" spans="1:28" ht="18.75" customHeight="1">
      <c r="A56" s="535"/>
      <c r="B56" s="533"/>
      <c r="C56" s="533"/>
      <c r="D56" s="534"/>
      <c r="E56" s="69"/>
      <c r="F56" s="69"/>
      <c r="G56" s="69"/>
      <c r="H56" s="69"/>
      <c r="I56" s="69"/>
      <c r="J56" s="69"/>
      <c r="K56" s="69"/>
      <c r="L56" s="69"/>
      <c r="M56" s="69"/>
      <c r="N56" s="69"/>
      <c r="O56" s="69"/>
      <c r="P56" s="69"/>
      <c r="Q56" s="69"/>
      <c r="R56" s="69"/>
      <c r="S56" s="69"/>
      <c r="T56" s="69"/>
      <c r="U56" s="69"/>
      <c r="V56" s="69"/>
      <c r="W56" s="69"/>
      <c r="X56" s="69"/>
      <c r="Y56" s="69"/>
      <c r="Z56" s="69"/>
      <c r="AA56" s="69"/>
      <c r="AB56" s="69"/>
    </row>
    <row r="57" spans="1:28" ht="18.75" customHeight="1">
      <c r="A57" s="70"/>
      <c r="B57" s="71"/>
      <c r="C57" s="71"/>
      <c r="D57" s="536"/>
      <c r="E57" s="69"/>
      <c r="F57" s="69"/>
      <c r="G57" s="69"/>
      <c r="H57" s="69"/>
      <c r="I57" s="69"/>
      <c r="J57" s="69"/>
      <c r="K57" s="69"/>
      <c r="L57" s="69"/>
      <c r="M57" s="69"/>
      <c r="N57" s="69"/>
      <c r="O57" s="69"/>
      <c r="P57" s="69"/>
      <c r="Q57" s="69"/>
      <c r="R57" s="69"/>
      <c r="S57" s="69"/>
      <c r="T57" s="69"/>
      <c r="U57" s="69"/>
      <c r="V57" s="69"/>
      <c r="W57" s="69"/>
      <c r="X57" s="69"/>
      <c r="Y57" s="69"/>
      <c r="Z57" s="69"/>
      <c r="AA57" s="69"/>
      <c r="AB57" s="69"/>
    </row>
    <row r="58" spans="1:28" ht="18.75" customHeight="1">
      <c r="A58" s="70"/>
      <c r="B58" s="71"/>
      <c r="C58" s="71"/>
      <c r="D58" s="536"/>
      <c r="E58" s="69"/>
      <c r="F58" s="69"/>
      <c r="G58" s="69"/>
      <c r="H58" s="69"/>
      <c r="I58" s="69"/>
      <c r="J58" s="69"/>
      <c r="K58" s="69"/>
      <c r="L58" s="69"/>
      <c r="M58" s="69"/>
      <c r="N58" s="69"/>
      <c r="O58" s="69"/>
      <c r="P58" s="69"/>
      <c r="Q58" s="69"/>
      <c r="R58" s="69"/>
      <c r="S58" s="69"/>
      <c r="T58" s="69"/>
      <c r="U58" s="69"/>
      <c r="V58" s="69"/>
      <c r="W58" s="69"/>
      <c r="X58" s="69"/>
      <c r="Y58" s="69"/>
      <c r="Z58" s="69"/>
      <c r="AA58" s="69"/>
      <c r="AB58" s="69"/>
    </row>
    <row r="59" spans="1:28" ht="18.75" customHeight="1">
      <c r="A59" s="70"/>
      <c r="B59" s="71"/>
      <c r="C59" s="71"/>
      <c r="D59" s="536"/>
      <c r="E59" s="69"/>
      <c r="F59" s="69"/>
      <c r="G59" s="69"/>
      <c r="H59" s="69"/>
      <c r="I59" s="69"/>
      <c r="J59" s="69"/>
      <c r="K59" s="69"/>
      <c r="L59" s="69"/>
      <c r="M59" s="69"/>
      <c r="N59" s="69"/>
      <c r="O59" s="69"/>
      <c r="P59" s="69"/>
      <c r="Q59" s="69"/>
      <c r="R59" s="69"/>
      <c r="S59" s="69"/>
      <c r="T59" s="69"/>
      <c r="U59" s="69"/>
      <c r="V59" s="69"/>
      <c r="W59" s="69"/>
      <c r="X59" s="69"/>
      <c r="Y59" s="69"/>
      <c r="Z59" s="69"/>
      <c r="AA59" s="69"/>
      <c r="AB59" s="69"/>
    </row>
    <row r="60" spans="1:28" ht="18.75" customHeight="1">
      <c r="A60" s="70"/>
      <c r="B60" s="71"/>
      <c r="C60" s="71"/>
      <c r="D60" s="536"/>
      <c r="E60" s="69"/>
      <c r="F60" s="69"/>
      <c r="G60" s="69"/>
      <c r="H60" s="69"/>
      <c r="I60" s="69"/>
      <c r="J60" s="69"/>
      <c r="K60" s="69"/>
      <c r="L60" s="69"/>
      <c r="M60" s="69"/>
      <c r="N60" s="69"/>
      <c r="O60" s="69"/>
      <c r="P60" s="69"/>
      <c r="Q60" s="69"/>
      <c r="R60" s="69"/>
      <c r="S60" s="69"/>
      <c r="T60" s="69"/>
      <c r="U60" s="69"/>
      <c r="V60" s="69"/>
      <c r="W60" s="69"/>
      <c r="X60" s="69"/>
      <c r="Y60" s="69"/>
      <c r="Z60" s="69"/>
      <c r="AA60" s="69"/>
      <c r="AB60" s="69"/>
    </row>
    <row r="61" spans="1:28" ht="18.75" customHeight="1">
      <c r="A61" s="70"/>
      <c r="B61" s="71"/>
      <c r="C61" s="71"/>
      <c r="D61" s="536"/>
      <c r="E61" s="69"/>
      <c r="F61" s="69"/>
      <c r="G61" s="69"/>
      <c r="H61" s="69"/>
      <c r="I61" s="69"/>
      <c r="J61" s="69"/>
      <c r="K61" s="69"/>
      <c r="L61" s="69"/>
      <c r="M61" s="69"/>
      <c r="N61" s="69"/>
      <c r="O61" s="69"/>
      <c r="P61" s="69"/>
      <c r="Q61" s="69"/>
      <c r="R61" s="69"/>
      <c r="S61" s="69"/>
      <c r="T61" s="69"/>
      <c r="U61" s="69"/>
      <c r="V61" s="69"/>
      <c r="W61" s="69"/>
      <c r="X61" s="69"/>
      <c r="Y61" s="69"/>
      <c r="Z61" s="69"/>
      <c r="AA61" s="69"/>
      <c r="AB61" s="69"/>
    </row>
    <row r="62" spans="1:28" ht="18.75" customHeight="1">
      <c r="A62" s="70"/>
      <c r="B62" s="71"/>
      <c r="C62" s="71"/>
      <c r="D62" s="536"/>
      <c r="E62" s="69"/>
      <c r="F62" s="69"/>
      <c r="G62" s="69"/>
      <c r="H62" s="69"/>
      <c r="I62" s="69"/>
      <c r="J62" s="69"/>
      <c r="K62" s="69"/>
      <c r="L62" s="69"/>
      <c r="M62" s="69"/>
      <c r="N62" s="69"/>
      <c r="O62" s="69"/>
      <c r="P62" s="69"/>
      <c r="Q62" s="69"/>
      <c r="R62" s="69"/>
      <c r="S62" s="69"/>
      <c r="T62" s="69"/>
      <c r="U62" s="69"/>
      <c r="V62" s="69"/>
      <c r="W62" s="69"/>
      <c r="X62" s="69"/>
      <c r="Y62" s="69"/>
      <c r="Z62" s="69"/>
      <c r="AA62" s="69"/>
      <c r="AB62" s="69"/>
    </row>
    <row r="63" spans="1:28" ht="18.75" customHeight="1">
      <c r="A63" s="70"/>
      <c r="B63" s="71"/>
      <c r="C63" s="71"/>
      <c r="D63" s="536"/>
      <c r="E63" s="69"/>
      <c r="F63" s="69"/>
      <c r="G63" s="69"/>
      <c r="H63" s="69"/>
      <c r="I63" s="69"/>
      <c r="J63" s="69"/>
      <c r="K63" s="69"/>
      <c r="L63" s="69"/>
      <c r="M63" s="69"/>
      <c r="N63" s="69"/>
      <c r="O63" s="69"/>
      <c r="P63" s="69"/>
      <c r="Q63" s="69"/>
      <c r="R63" s="69"/>
      <c r="S63" s="69"/>
      <c r="T63" s="69"/>
      <c r="U63" s="69"/>
      <c r="V63" s="69"/>
      <c r="W63" s="69"/>
      <c r="X63" s="69"/>
      <c r="Y63" s="69"/>
      <c r="Z63" s="69"/>
      <c r="AA63" s="69"/>
      <c r="AB63" s="69"/>
    </row>
    <row r="64" spans="1:28" ht="18.75" customHeight="1">
      <c r="A64" s="70"/>
      <c r="B64" s="71"/>
      <c r="C64" s="71"/>
      <c r="D64" s="536"/>
      <c r="E64" s="69"/>
      <c r="F64" s="69"/>
      <c r="G64" s="69"/>
      <c r="H64" s="69"/>
      <c r="I64" s="69"/>
      <c r="J64" s="69"/>
      <c r="K64" s="69"/>
      <c r="L64" s="69"/>
      <c r="M64" s="69"/>
      <c r="N64" s="69"/>
      <c r="O64" s="69"/>
      <c r="P64" s="69"/>
      <c r="Q64" s="69"/>
      <c r="R64" s="69"/>
      <c r="S64" s="69"/>
      <c r="T64" s="69"/>
      <c r="U64" s="69"/>
      <c r="V64" s="69"/>
      <c r="W64" s="69"/>
      <c r="X64" s="69"/>
      <c r="Y64" s="69"/>
      <c r="Z64" s="69"/>
      <c r="AA64" s="69"/>
      <c r="AB64" s="69"/>
    </row>
    <row r="65" spans="1:28" ht="18.75" customHeight="1">
      <c r="A65" s="70"/>
      <c r="B65" s="71"/>
      <c r="C65" s="71"/>
      <c r="D65" s="536"/>
      <c r="E65" s="69"/>
      <c r="F65" s="69"/>
      <c r="G65" s="69"/>
      <c r="H65" s="69"/>
      <c r="I65" s="69"/>
      <c r="J65" s="69"/>
      <c r="K65" s="69"/>
      <c r="L65" s="69"/>
      <c r="M65" s="69"/>
      <c r="N65" s="69"/>
      <c r="O65" s="69"/>
      <c r="P65" s="69"/>
      <c r="Q65" s="69"/>
      <c r="R65" s="69"/>
      <c r="S65" s="69"/>
      <c r="T65" s="69"/>
      <c r="U65" s="69"/>
      <c r="V65" s="69"/>
      <c r="W65" s="69"/>
      <c r="X65" s="69"/>
      <c r="Y65" s="69"/>
      <c r="Z65" s="69"/>
      <c r="AA65" s="69"/>
      <c r="AB65" s="69"/>
    </row>
    <row r="66" spans="1:28" ht="18.75" customHeight="1">
      <c r="A66" s="70"/>
      <c r="B66" s="71"/>
      <c r="C66" s="71"/>
      <c r="D66" s="536"/>
      <c r="E66" s="69"/>
      <c r="F66" s="69"/>
      <c r="G66" s="69"/>
      <c r="H66" s="69"/>
      <c r="I66" s="69"/>
      <c r="J66" s="69"/>
      <c r="K66" s="69"/>
      <c r="L66" s="69"/>
      <c r="M66" s="69"/>
      <c r="N66" s="69"/>
      <c r="O66" s="69"/>
      <c r="P66" s="69"/>
      <c r="Q66" s="69"/>
      <c r="R66" s="69"/>
      <c r="S66" s="69"/>
      <c r="T66" s="69"/>
      <c r="U66" s="69"/>
      <c r="V66" s="69"/>
      <c r="W66" s="69"/>
      <c r="X66" s="69"/>
      <c r="Y66" s="69"/>
      <c r="Z66" s="69"/>
      <c r="AA66" s="69"/>
      <c r="AB66" s="69"/>
    </row>
    <row r="67" spans="1:28" ht="18.75" customHeight="1">
      <c r="A67" s="70"/>
      <c r="B67" s="71"/>
      <c r="C67" s="71"/>
      <c r="D67" s="536"/>
      <c r="E67" s="69"/>
      <c r="F67" s="69"/>
      <c r="G67" s="69"/>
      <c r="H67" s="69"/>
      <c r="I67" s="69"/>
      <c r="J67" s="69"/>
      <c r="K67" s="69"/>
      <c r="L67" s="69"/>
      <c r="M67" s="69"/>
      <c r="N67" s="69"/>
      <c r="O67" s="69"/>
      <c r="P67" s="69"/>
      <c r="Q67" s="69"/>
      <c r="R67" s="69"/>
      <c r="S67" s="69"/>
      <c r="T67" s="69"/>
      <c r="U67" s="69"/>
      <c r="V67" s="69"/>
      <c r="W67" s="69"/>
      <c r="X67" s="69"/>
      <c r="Y67" s="69"/>
      <c r="Z67" s="69"/>
      <c r="AA67" s="69"/>
      <c r="AB67" s="69"/>
    </row>
    <row r="68" spans="1:28" ht="18.75" customHeight="1">
      <c r="A68" s="70"/>
      <c r="B68" s="71"/>
      <c r="C68" s="71"/>
      <c r="D68" s="536"/>
      <c r="E68" s="69"/>
      <c r="F68" s="69"/>
      <c r="G68" s="69"/>
      <c r="H68" s="69"/>
      <c r="I68" s="69"/>
      <c r="J68" s="69"/>
      <c r="K68" s="69"/>
      <c r="L68" s="69"/>
      <c r="M68" s="69"/>
      <c r="N68" s="69"/>
      <c r="O68" s="69"/>
      <c r="P68" s="69"/>
      <c r="Q68" s="69"/>
      <c r="R68" s="69"/>
      <c r="S68" s="69"/>
      <c r="T68" s="69"/>
      <c r="U68" s="69"/>
      <c r="V68" s="69"/>
      <c r="W68" s="69"/>
      <c r="X68" s="69"/>
      <c r="Y68" s="69"/>
      <c r="Z68" s="69"/>
      <c r="AA68" s="69"/>
      <c r="AB68" s="69"/>
    </row>
    <row r="69" spans="1:28" ht="18.75" customHeight="1">
      <c r="A69" s="70"/>
      <c r="B69" s="71"/>
      <c r="C69" s="71"/>
      <c r="D69" s="536"/>
      <c r="E69" s="69"/>
      <c r="F69" s="69"/>
      <c r="G69" s="69"/>
      <c r="H69" s="69"/>
      <c r="I69" s="69"/>
      <c r="J69" s="69"/>
      <c r="K69" s="69"/>
      <c r="L69" s="69"/>
      <c r="M69" s="69"/>
      <c r="N69" s="69"/>
      <c r="O69" s="69"/>
      <c r="P69" s="69"/>
      <c r="Q69" s="69"/>
      <c r="R69" s="69"/>
      <c r="S69" s="69"/>
      <c r="T69" s="69"/>
      <c r="U69" s="69"/>
      <c r="V69" s="69"/>
      <c r="W69" s="69"/>
      <c r="X69" s="69"/>
      <c r="Y69" s="69"/>
      <c r="Z69" s="69"/>
      <c r="AA69" s="69"/>
      <c r="AB69" s="69"/>
    </row>
    <row r="70" spans="1:28" ht="18.75" customHeight="1">
      <c r="A70" s="70"/>
      <c r="B70" s="71"/>
      <c r="C70" s="71"/>
      <c r="D70" s="536"/>
      <c r="E70" s="69"/>
      <c r="F70" s="69"/>
      <c r="G70" s="69"/>
      <c r="H70" s="69"/>
      <c r="I70" s="69"/>
      <c r="J70" s="69"/>
      <c r="K70" s="69"/>
      <c r="L70" s="69"/>
      <c r="M70" s="69"/>
      <c r="N70" s="69"/>
      <c r="O70" s="69"/>
      <c r="P70" s="69"/>
      <c r="Q70" s="69"/>
      <c r="R70" s="69"/>
      <c r="S70" s="69"/>
      <c r="T70" s="69"/>
      <c r="U70" s="69"/>
      <c r="V70" s="69"/>
      <c r="W70" s="69"/>
      <c r="X70" s="69"/>
      <c r="Y70" s="69"/>
      <c r="Z70" s="69"/>
      <c r="AA70" s="69"/>
      <c r="AB70" s="69"/>
    </row>
    <row r="71" spans="1:28" ht="18.75" customHeight="1">
      <c r="A71" s="70"/>
      <c r="B71" s="71"/>
      <c r="C71" s="71"/>
      <c r="D71" s="536"/>
      <c r="E71" s="69"/>
      <c r="F71" s="69"/>
      <c r="G71" s="69"/>
      <c r="H71" s="69"/>
      <c r="I71" s="69"/>
      <c r="J71" s="69"/>
      <c r="K71" s="69"/>
      <c r="L71" s="69"/>
      <c r="M71" s="69"/>
      <c r="N71" s="69"/>
      <c r="O71" s="69"/>
      <c r="P71" s="69"/>
      <c r="Q71" s="69"/>
      <c r="R71" s="69"/>
      <c r="S71" s="69"/>
      <c r="T71" s="69"/>
      <c r="U71" s="69"/>
      <c r="V71" s="69"/>
      <c r="W71" s="69"/>
      <c r="X71" s="69"/>
      <c r="Y71" s="69"/>
      <c r="Z71" s="69"/>
      <c r="AA71" s="69"/>
      <c r="AB71" s="69"/>
    </row>
    <row r="72" spans="1:28" ht="18.75" customHeight="1">
      <c r="A72" s="70"/>
      <c r="B72" s="71"/>
      <c r="C72" s="71"/>
      <c r="D72" s="536"/>
      <c r="E72" s="69"/>
      <c r="F72" s="69"/>
      <c r="G72" s="69"/>
      <c r="H72" s="69"/>
      <c r="I72" s="69"/>
      <c r="J72" s="69"/>
      <c r="K72" s="69"/>
      <c r="L72" s="69"/>
      <c r="M72" s="69"/>
      <c r="N72" s="69"/>
      <c r="O72" s="69"/>
      <c r="P72" s="69"/>
      <c r="Q72" s="69"/>
      <c r="R72" s="69"/>
      <c r="S72" s="69"/>
      <c r="T72" s="69"/>
      <c r="U72" s="69"/>
      <c r="V72" s="69"/>
      <c r="W72" s="69"/>
      <c r="X72" s="69"/>
      <c r="Y72" s="69"/>
      <c r="Z72" s="69"/>
      <c r="AA72" s="69"/>
      <c r="AB72" s="69"/>
    </row>
    <row r="73" spans="1:28" ht="18.75" customHeight="1">
      <c r="A73" s="70"/>
      <c r="B73" s="71"/>
      <c r="C73" s="71"/>
      <c r="D73" s="536"/>
      <c r="E73" s="69"/>
      <c r="F73" s="69"/>
      <c r="G73" s="69"/>
      <c r="H73" s="69"/>
      <c r="I73" s="69"/>
      <c r="J73" s="69"/>
      <c r="K73" s="69"/>
      <c r="L73" s="69"/>
      <c r="M73" s="69"/>
      <c r="N73" s="69"/>
      <c r="O73" s="69"/>
      <c r="P73" s="69"/>
      <c r="Q73" s="69"/>
      <c r="R73" s="69"/>
      <c r="S73" s="69"/>
      <c r="T73" s="69"/>
      <c r="U73" s="69"/>
      <c r="V73" s="69"/>
      <c r="W73" s="69"/>
      <c r="X73" s="69"/>
      <c r="Y73" s="69"/>
      <c r="Z73" s="69"/>
      <c r="AA73" s="69"/>
      <c r="AB73" s="69"/>
    </row>
    <row r="74" spans="1:28" ht="18.75" customHeight="1">
      <c r="A74" s="70"/>
      <c r="B74" s="71"/>
      <c r="C74" s="71"/>
      <c r="D74" s="536"/>
      <c r="E74" s="69"/>
      <c r="F74" s="69"/>
      <c r="G74" s="69"/>
      <c r="H74" s="69"/>
      <c r="I74" s="69"/>
      <c r="J74" s="69"/>
      <c r="K74" s="69"/>
      <c r="L74" s="69"/>
      <c r="M74" s="69"/>
      <c r="N74" s="69"/>
      <c r="O74" s="69"/>
      <c r="P74" s="69"/>
      <c r="Q74" s="69"/>
      <c r="R74" s="69"/>
      <c r="S74" s="69"/>
      <c r="T74" s="69"/>
      <c r="U74" s="69"/>
      <c r="V74" s="69"/>
      <c r="W74" s="69"/>
      <c r="X74" s="69"/>
      <c r="Y74" s="69"/>
      <c r="Z74" s="69"/>
      <c r="AA74" s="69"/>
      <c r="AB74" s="69"/>
    </row>
    <row r="75" spans="1:28" ht="18.75" customHeight="1">
      <c r="A75" s="70"/>
      <c r="B75" s="71"/>
      <c r="C75" s="71"/>
      <c r="D75" s="536"/>
      <c r="E75" s="69"/>
      <c r="F75" s="69"/>
      <c r="G75" s="69"/>
      <c r="H75" s="69"/>
      <c r="I75" s="69"/>
      <c r="J75" s="69"/>
      <c r="K75" s="69"/>
      <c r="L75" s="69"/>
      <c r="M75" s="69"/>
      <c r="N75" s="69"/>
      <c r="O75" s="69"/>
      <c r="P75" s="69"/>
      <c r="Q75" s="69"/>
      <c r="R75" s="69"/>
      <c r="S75" s="69"/>
      <c r="T75" s="69"/>
      <c r="U75" s="69"/>
      <c r="V75" s="69"/>
      <c r="W75" s="69"/>
      <c r="X75" s="69"/>
      <c r="Y75" s="69"/>
      <c r="Z75" s="69"/>
      <c r="AA75" s="69"/>
      <c r="AB75" s="69"/>
    </row>
    <row r="76" spans="1:28" ht="18.75" customHeight="1">
      <c r="A76" s="70"/>
      <c r="B76" s="71"/>
      <c r="C76" s="71"/>
      <c r="D76" s="536"/>
      <c r="E76" s="69"/>
      <c r="F76" s="69"/>
      <c r="G76" s="69"/>
      <c r="H76" s="69"/>
      <c r="I76" s="69"/>
      <c r="J76" s="69"/>
      <c r="K76" s="69"/>
      <c r="L76" s="69"/>
      <c r="M76" s="69"/>
      <c r="N76" s="69"/>
      <c r="O76" s="69"/>
      <c r="P76" s="69"/>
      <c r="Q76" s="69"/>
      <c r="R76" s="69"/>
      <c r="S76" s="69"/>
      <c r="T76" s="69"/>
      <c r="U76" s="69"/>
      <c r="V76" s="69"/>
      <c r="W76" s="69"/>
      <c r="X76" s="69"/>
      <c r="Y76" s="69"/>
      <c r="Z76" s="69"/>
      <c r="AA76" s="69"/>
      <c r="AB76" s="69"/>
    </row>
    <row r="77" spans="1:28" ht="18.75" customHeight="1">
      <c r="A77" s="70"/>
      <c r="B77" s="71"/>
      <c r="C77" s="71"/>
      <c r="D77" s="536"/>
      <c r="E77" s="69"/>
      <c r="F77" s="69"/>
      <c r="G77" s="69"/>
      <c r="H77" s="69"/>
      <c r="I77" s="69"/>
      <c r="J77" s="69"/>
      <c r="K77" s="69"/>
      <c r="L77" s="69"/>
      <c r="M77" s="69"/>
      <c r="N77" s="69"/>
      <c r="O77" s="69"/>
      <c r="P77" s="69"/>
      <c r="Q77" s="69"/>
      <c r="R77" s="69"/>
      <c r="S77" s="69"/>
      <c r="T77" s="69"/>
      <c r="U77" s="69"/>
      <c r="V77" s="69"/>
      <c r="W77" s="69"/>
      <c r="X77" s="69"/>
      <c r="Y77" s="69"/>
      <c r="Z77" s="69"/>
      <c r="AA77" s="69"/>
      <c r="AB77" s="69"/>
    </row>
    <row r="78" spans="1:28" ht="18.75" customHeight="1">
      <c r="A78" s="70"/>
      <c r="B78" s="71"/>
      <c r="C78" s="71"/>
      <c r="D78" s="536"/>
      <c r="E78" s="69"/>
      <c r="F78" s="69"/>
      <c r="G78" s="69"/>
      <c r="H78" s="69"/>
      <c r="I78" s="69"/>
      <c r="J78" s="69"/>
      <c r="K78" s="69"/>
      <c r="L78" s="69"/>
      <c r="M78" s="69"/>
      <c r="N78" s="69"/>
      <c r="O78" s="69"/>
      <c r="P78" s="69"/>
      <c r="Q78" s="69"/>
      <c r="R78" s="69"/>
      <c r="S78" s="69"/>
      <c r="T78" s="69"/>
      <c r="U78" s="69"/>
      <c r="V78" s="69"/>
      <c r="W78" s="69"/>
      <c r="X78" s="69"/>
      <c r="Y78" s="69"/>
      <c r="Z78" s="69"/>
      <c r="AA78" s="69"/>
      <c r="AB78" s="69"/>
    </row>
    <row r="79" spans="1:28" ht="18.75" customHeight="1">
      <c r="A79" s="70"/>
      <c r="B79" s="71"/>
      <c r="C79" s="71"/>
      <c r="D79" s="536"/>
      <c r="E79" s="69"/>
      <c r="F79" s="69"/>
      <c r="G79" s="69"/>
      <c r="H79" s="69"/>
      <c r="I79" s="69"/>
      <c r="J79" s="69"/>
      <c r="K79" s="69"/>
      <c r="L79" s="69"/>
      <c r="M79" s="69"/>
      <c r="N79" s="69"/>
      <c r="O79" s="69"/>
      <c r="P79" s="69"/>
      <c r="Q79" s="69"/>
      <c r="R79" s="69"/>
      <c r="S79" s="69"/>
      <c r="T79" s="69"/>
      <c r="U79" s="69"/>
      <c r="V79" s="69"/>
      <c r="W79" s="69"/>
      <c r="X79" s="69"/>
      <c r="Y79" s="69"/>
      <c r="Z79" s="69"/>
      <c r="AA79" s="69"/>
      <c r="AB79" s="69"/>
    </row>
    <row r="80" spans="1:28" ht="18.75" customHeight="1">
      <c r="A80" s="70"/>
      <c r="B80" s="71"/>
      <c r="C80" s="71"/>
      <c r="D80" s="536"/>
      <c r="E80" s="69"/>
      <c r="F80" s="69"/>
      <c r="G80" s="69"/>
      <c r="H80" s="69"/>
      <c r="I80" s="69"/>
      <c r="J80" s="69"/>
      <c r="K80" s="69"/>
      <c r="L80" s="69"/>
      <c r="M80" s="69"/>
      <c r="N80" s="69"/>
      <c r="O80" s="69"/>
      <c r="P80" s="69"/>
      <c r="Q80" s="69"/>
      <c r="R80" s="69"/>
      <c r="S80" s="69"/>
      <c r="T80" s="69"/>
      <c r="U80" s="69"/>
      <c r="V80" s="69"/>
      <c r="W80" s="69"/>
      <c r="X80" s="69"/>
      <c r="Y80" s="69"/>
      <c r="Z80" s="69"/>
      <c r="AA80" s="69"/>
      <c r="AB80" s="69"/>
    </row>
    <row r="81" spans="1:28" ht="18.75" customHeight="1">
      <c r="A81" s="70"/>
      <c r="B81" s="71"/>
      <c r="C81" s="71"/>
      <c r="D81" s="536"/>
      <c r="E81" s="69"/>
      <c r="F81" s="69"/>
      <c r="G81" s="69"/>
      <c r="H81" s="69"/>
      <c r="I81" s="69"/>
      <c r="J81" s="69"/>
      <c r="K81" s="69"/>
      <c r="L81" s="69"/>
      <c r="M81" s="69"/>
      <c r="N81" s="69"/>
      <c r="O81" s="69"/>
      <c r="P81" s="69"/>
      <c r="Q81" s="69"/>
      <c r="R81" s="69"/>
      <c r="S81" s="69"/>
      <c r="T81" s="69"/>
      <c r="U81" s="69"/>
      <c r="V81" s="69"/>
      <c r="W81" s="69"/>
      <c r="X81" s="69"/>
      <c r="Y81" s="69"/>
      <c r="Z81" s="69"/>
      <c r="AA81" s="69"/>
      <c r="AB81" s="69"/>
    </row>
    <row r="82" spans="1:28" ht="18.75" customHeight="1">
      <c r="A82" s="70"/>
      <c r="B82" s="71"/>
      <c r="C82" s="71"/>
      <c r="D82" s="536"/>
      <c r="E82" s="69"/>
      <c r="F82" s="69"/>
      <c r="G82" s="69"/>
      <c r="H82" s="69"/>
      <c r="I82" s="69"/>
      <c r="J82" s="69"/>
      <c r="K82" s="69"/>
      <c r="L82" s="69"/>
      <c r="M82" s="69"/>
      <c r="N82" s="69"/>
      <c r="O82" s="69"/>
      <c r="P82" s="69"/>
      <c r="Q82" s="69"/>
      <c r="R82" s="69"/>
      <c r="S82" s="69"/>
      <c r="T82" s="69"/>
      <c r="U82" s="69"/>
      <c r="V82" s="69"/>
      <c r="W82" s="69"/>
      <c r="X82" s="69"/>
      <c r="Y82" s="69"/>
      <c r="Z82" s="69"/>
      <c r="AA82" s="69"/>
      <c r="AB82" s="69"/>
    </row>
    <row r="83" spans="1:28" ht="18.75" customHeight="1">
      <c r="A83" s="70"/>
      <c r="B83" s="71"/>
      <c r="C83" s="71"/>
      <c r="D83" s="536"/>
      <c r="E83" s="69"/>
      <c r="F83" s="69"/>
      <c r="G83" s="69"/>
      <c r="H83" s="69"/>
      <c r="I83" s="69"/>
      <c r="J83" s="69"/>
      <c r="K83" s="69"/>
      <c r="L83" s="69"/>
      <c r="M83" s="69"/>
      <c r="N83" s="69"/>
      <c r="O83" s="69"/>
      <c r="P83" s="69"/>
      <c r="Q83" s="69"/>
      <c r="R83" s="69"/>
      <c r="S83" s="69"/>
      <c r="T83" s="69"/>
      <c r="U83" s="69"/>
      <c r="V83" s="69"/>
      <c r="W83" s="69"/>
      <c r="X83" s="69"/>
      <c r="Y83" s="69"/>
      <c r="Z83" s="69"/>
      <c r="AA83" s="69"/>
      <c r="AB83" s="69"/>
    </row>
    <row r="84" spans="1:28" ht="18.75" customHeight="1">
      <c r="A84" s="70"/>
      <c r="B84" s="71"/>
      <c r="C84" s="71"/>
      <c r="D84" s="536"/>
      <c r="E84" s="69"/>
      <c r="F84" s="69"/>
      <c r="G84" s="69"/>
      <c r="H84" s="69"/>
      <c r="I84" s="69"/>
      <c r="J84" s="69"/>
      <c r="K84" s="69"/>
      <c r="L84" s="69"/>
      <c r="M84" s="69"/>
      <c r="N84" s="69"/>
      <c r="O84" s="69"/>
      <c r="P84" s="69"/>
      <c r="Q84" s="69"/>
      <c r="R84" s="69"/>
      <c r="S84" s="69"/>
      <c r="T84" s="69"/>
      <c r="U84" s="69"/>
      <c r="V84" s="69"/>
      <c r="W84" s="69"/>
      <c r="X84" s="69"/>
      <c r="Y84" s="69"/>
      <c r="Z84" s="69"/>
      <c r="AA84" s="69"/>
      <c r="AB84" s="69"/>
    </row>
    <row r="85" spans="1:28" ht="18.75" customHeight="1">
      <c r="A85" s="70"/>
      <c r="B85" s="71"/>
      <c r="C85" s="71"/>
      <c r="D85" s="536"/>
      <c r="E85" s="69"/>
      <c r="F85" s="69"/>
      <c r="G85" s="69"/>
      <c r="H85" s="69"/>
      <c r="I85" s="69"/>
      <c r="J85" s="69"/>
      <c r="K85" s="69"/>
      <c r="L85" s="69"/>
      <c r="M85" s="69"/>
      <c r="N85" s="69"/>
      <c r="O85" s="69"/>
      <c r="P85" s="69"/>
      <c r="Q85" s="69"/>
      <c r="R85" s="69"/>
      <c r="S85" s="69"/>
      <c r="T85" s="69"/>
      <c r="U85" s="69"/>
      <c r="V85" s="69"/>
      <c r="W85" s="69"/>
      <c r="X85" s="69"/>
      <c r="Y85" s="69"/>
      <c r="Z85" s="69"/>
      <c r="AA85" s="69"/>
      <c r="AB85" s="69"/>
    </row>
    <row r="86" spans="1:28" ht="18.75" customHeight="1">
      <c r="A86" s="70"/>
      <c r="B86" s="71"/>
      <c r="C86" s="71"/>
      <c r="D86" s="536"/>
      <c r="E86" s="69"/>
      <c r="F86" s="69"/>
      <c r="G86" s="69"/>
      <c r="H86" s="69"/>
      <c r="I86" s="69"/>
      <c r="J86" s="69"/>
      <c r="K86" s="69"/>
      <c r="L86" s="69"/>
      <c r="M86" s="69"/>
      <c r="N86" s="69"/>
      <c r="O86" s="69"/>
      <c r="P86" s="69"/>
      <c r="Q86" s="69"/>
      <c r="R86" s="69"/>
      <c r="S86" s="69"/>
      <c r="T86" s="69"/>
      <c r="U86" s="69"/>
      <c r="V86" s="69"/>
      <c r="W86" s="69"/>
      <c r="X86" s="69"/>
      <c r="Y86" s="69"/>
      <c r="Z86" s="69"/>
      <c r="AA86" s="69"/>
      <c r="AB86" s="69"/>
    </row>
    <row r="87" spans="1:28" ht="18.75" customHeight="1">
      <c r="A87" s="70"/>
      <c r="B87" s="71"/>
      <c r="C87" s="71"/>
      <c r="D87" s="536"/>
      <c r="E87" s="69"/>
      <c r="F87" s="69"/>
      <c r="G87" s="69"/>
      <c r="H87" s="69"/>
      <c r="I87" s="69"/>
      <c r="J87" s="69"/>
      <c r="K87" s="69"/>
      <c r="L87" s="69"/>
      <c r="M87" s="69"/>
      <c r="N87" s="69"/>
      <c r="O87" s="69"/>
      <c r="P87" s="69"/>
      <c r="Q87" s="69"/>
      <c r="R87" s="69"/>
      <c r="S87" s="69"/>
      <c r="T87" s="69"/>
      <c r="U87" s="69"/>
      <c r="V87" s="69"/>
      <c r="W87" s="69"/>
      <c r="X87" s="69"/>
      <c r="Y87" s="69"/>
      <c r="Z87" s="69"/>
      <c r="AA87" s="69"/>
      <c r="AB87" s="69"/>
    </row>
    <row r="88" spans="1:28" ht="18.75" customHeight="1">
      <c r="A88" s="70"/>
      <c r="B88" s="71"/>
      <c r="C88" s="71"/>
      <c r="D88" s="536"/>
      <c r="E88" s="69"/>
      <c r="F88" s="69"/>
      <c r="G88" s="69"/>
      <c r="H88" s="69"/>
      <c r="I88" s="69"/>
      <c r="J88" s="69"/>
      <c r="K88" s="69"/>
      <c r="L88" s="69"/>
      <c r="M88" s="69"/>
      <c r="N88" s="69"/>
      <c r="O88" s="69"/>
      <c r="P88" s="69"/>
      <c r="Q88" s="69"/>
      <c r="R88" s="69"/>
      <c r="S88" s="69"/>
      <c r="T88" s="69"/>
      <c r="U88" s="69"/>
      <c r="V88" s="69"/>
      <c r="W88" s="69"/>
      <c r="X88" s="69"/>
      <c r="Y88" s="69"/>
      <c r="Z88" s="69"/>
      <c r="AA88" s="69"/>
      <c r="AB88" s="69"/>
    </row>
    <row r="89" spans="1:28" ht="18.75" customHeight="1">
      <c r="A89" s="70"/>
      <c r="B89" s="71"/>
      <c r="C89" s="71"/>
      <c r="D89" s="536"/>
      <c r="E89" s="69"/>
      <c r="F89" s="69"/>
      <c r="G89" s="69"/>
      <c r="H89" s="69"/>
      <c r="I89" s="69"/>
      <c r="J89" s="69"/>
      <c r="K89" s="69"/>
      <c r="L89" s="69"/>
      <c r="M89" s="69"/>
      <c r="N89" s="69"/>
      <c r="O89" s="69"/>
      <c r="P89" s="69"/>
      <c r="Q89" s="69"/>
      <c r="R89" s="69"/>
      <c r="S89" s="69"/>
      <c r="T89" s="69"/>
      <c r="U89" s="69"/>
      <c r="V89" s="69"/>
      <c r="W89" s="69"/>
      <c r="X89" s="69"/>
      <c r="Y89" s="69"/>
      <c r="Z89" s="69"/>
      <c r="AA89" s="69"/>
      <c r="AB89" s="69"/>
    </row>
    <row r="90" spans="1:28" ht="18.75" customHeight="1">
      <c r="A90" s="70"/>
      <c r="B90" s="71"/>
      <c r="C90" s="71"/>
      <c r="D90" s="536"/>
      <c r="E90" s="69"/>
      <c r="F90" s="69"/>
      <c r="G90" s="69"/>
      <c r="H90" s="69"/>
      <c r="I90" s="69"/>
      <c r="J90" s="69"/>
      <c r="K90" s="69"/>
      <c r="L90" s="69"/>
      <c r="M90" s="69"/>
      <c r="N90" s="69"/>
      <c r="O90" s="69"/>
      <c r="P90" s="69"/>
      <c r="Q90" s="69"/>
      <c r="R90" s="69"/>
      <c r="S90" s="69"/>
      <c r="T90" s="69"/>
      <c r="U90" s="69"/>
      <c r="V90" s="69"/>
      <c r="W90" s="69"/>
      <c r="X90" s="69"/>
      <c r="Y90" s="69"/>
      <c r="Z90" s="69"/>
      <c r="AA90" s="69"/>
      <c r="AB90" s="69"/>
    </row>
    <row r="91" spans="1:28" ht="18.75" customHeight="1">
      <c r="A91" s="70"/>
      <c r="B91" s="71"/>
      <c r="C91" s="71"/>
      <c r="D91" s="536"/>
      <c r="E91" s="69"/>
      <c r="F91" s="69"/>
      <c r="G91" s="69"/>
      <c r="H91" s="69"/>
      <c r="I91" s="69"/>
      <c r="J91" s="69"/>
      <c r="K91" s="69"/>
      <c r="L91" s="69"/>
      <c r="M91" s="69"/>
      <c r="N91" s="69"/>
      <c r="O91" s="69"/>
      <c r="P91" s="69"/>
      <c r="Q91" s="69"/>
      <c r="R91" s="69"/>
      <c r="S91" s="69"/>
      <c r="T91" s="69"/>
      <c r="U91" s="69"/>
      <c r="V91" s="69"/>
      <c r="W91" s="69"/>
      <c r="X91" s="69"/>
      <c r="Y91" s="69"/>
      <c r="Z91" s="69"/>
      <c r="AA91" s="69"/>
      <c r="AB91" s="69"/>
    </row>
    <row r="92" spans="1:28" ht="18.75" customHeight="1">
      <c r="A92" s="70"/>
      <c r="B92" s="71"/>
      <c r="C92" s="71"/>
      <c r="D92" s="536"/>
      <c r="E92" s="69"/>
      <c r="F92" s="69"/>
      <c r="G92" s="69"/>
      <c r="H92" s="69"/>
      <c r="I92" s="69"/>
      <c r="J92" s="69"/>
      <c r="K92" s="69"/>
      <c r="L92" s="69"/>
      <c r="M92" s="69"/>
      <c r="N92" s="69"/>
      <c r="O92" s="69"/>
      <c r="P92" s="69"/>
      <c r="Q92" s="69"/>
      <c r="R92" s="69"/>
      <c r="S92" s="69"/>
      <c r="T92" s="69"/>
      <c r="U92" s="69"/>
      <c r="V92" s="69"/>
      <c r="W92" s="69"/>
      <c r="X92" s="69"/>
      <c r="Y92" s="69"/>
      <c r="Z92" s="69"/>
      <c r="AA92" s="69"/>
      <c r="AB92" s="69"/>
    </row>
    <row r="93" spans="1:28" ht="18.75" customHeight="1">
      <c r="A93" s="70"/>
      <c r="B93" s="71"/>
      <c r="C93" s="71"/>
      <c r="D93" s="536"/>
      <c r="E93" s="69"/>
      <c r="F93" s="69"/>
      <c r="G93" s="69"/>
      <c r="H93" s="69"/>
      <c r="I93" s="69"/>
      <c r="J93" s="69"/>
      <c r="K93" s="69"/>
      <c r="L93" s="69"/>
      <c r="M93" s="69"/>
      <c r="N93" s="69"/>
      <c r="O93" s="69"/>
      <c r="P93" s="69"/>
      <c r="Q93" s="69"/>
      <c r="R93" s="69"/>
      <c r="S93" s="69"/>
      <c r="T93" s="69"/>
      <c r="U93" s="69"/>
      <c r="V93" s="69"/>
      <c r="W93" s="69"/>
      <c r="X93" s="69"/>
      <c r="Y93" s="69"/>
      <c r="Z93" s="69"/>
      <c r="AA93" s="69"/>
      <c r="AB93" s="69"/>
    </row>
    <row r="94" spans="1:28" ht="18.75" customHeight="1">
      <c r="A94" s="70"/>
      <c r="B94" s="71"/>
      <c r="C94" s="71"/>
      <c r="D94" s="536"/>
      <c r="E94" s="69"/>
      <c r="F94" s="69"/>
      <c r="G94" s="69"/>
      <c r="H94" s="69"/>
      <c r="I94" s="69"/>
      <c r="J94" s="69"/>
      <c r="K94" s="69"/>
      <c r="L94" s="69"/>
      <c r="M94" s="69"/>
      <c r="N94" s="69"/>
      <c r="O94" s="69"/>
      <c r="P94" s="69"/>
      <c r="Q94" s="69"/>
      <c r="R94" s="69"/>
      <c r="S94" s="69"/>
      <c r="T94" s="69"/>
      <c r="U94" s="69"/>
      <c r="V94" s="69"/>
      <c r="W94" s="69"/>
      <c r="X94" s="69"/>
      <c r="Y94" s="69"/>
      <c r="Z94" s="69"/>
      <c r="AA94" s="69"/>
      <c r="AB94" s="69"/>
    </row>
    <row r="95" spans="1:28" ht="18.75" customHeight="1">
      <c r="A95" s="70"/>
      <c r="B95" s="71"/>
      <c r="C95" s="71"/>
      <c r="D95" s="536"/>
      <c r="E95" s="69"/>
      <c r="F95" s="69"/>
      <c r="G95" s="69"/>
      <c r="H95" s="69"/>
      <c r="I95" s="69"/>
      <c r="J95" s="69"/>
      <c r="K95" s="69"/>
      <c r="L95" s="69"/>
      <c r="M95" s="69"/>
      <c r="N95" s="69"/>
      <c r="O95" s="69"/>
      <c r="P95" s="69"/>
      <c r="Q95" s="69"/>
      <c r="R95" s="69"/>
      <c r="S95" s="69"/>
      <c r="T95" s="69"/>
      <c r="U95" s="69"/>
      <c r="V95" s="69"/>
      <c r="W95" s="69"/>
      <c r="X95" s="69"/>
      <c r="Y95" s="69"/>
      <c r="Z95" s="69"/>
      <c r="AA95" s="69"/>
      <c r="AB95" s="69"/>
    </row>
    <row r="96" spans="1:28" ht="18.75" customHeight="1">
      <c r="A96" s="70"/>
      <c r="B96" s="71"/>
      <c r="C96" s="71"/>
      <c r="D96" s="536"/>
      <c r="E96" s="69"/>
      <c r="F96" s="69"/>
      <c r="G96" s="69"/>
      <c r="H96" s="69"/>
      <c r="I96" s="69"/>
      <c r="J96" s="69"/>
      <c r="K96" s="69"/>
      <c r="L96" s="69"/>
      <c r="M96" s="69"/>
      <c r="N96" s="69"/>
      <c r="O96" s="69"/>
      <c r="P96" s="69"/>
      <c r="Q96" s="69"/>
      <c r="R96" s="69"/>
      <c r="S96" s="69"/>
      <c r="T96" s="69"/>
      <c r="U96" s="69"/>
      <c r="V96" s="69"/>
      <c r="W96" s="69"/>
      <c r="X96" s="69"/>
      <c r="Y96" s="69"/>
      <c r="Z96" s="69"/>
      <c r="AA96" s="69"/>
      <c r="AB96" s="69"/>
    </row>
    <row r="97" spans="1:28" ht="18.75" customHeight="1">
      <c r="A97" s="70"/>
      <c r="B97" s="71"/>
      <c r="C97" s="71"/>
      <c r="D97" s="536"/>
      <c r="E97" s="69"/>
      <c r="F97" s="69"/>
      <c r="G97" s="69"/>
      <c r="H97" s="69"/>
      <c r="I97" s="69"/>
      <c r="J97" s="69"/>
      <c r="K97" s="69"/>
      <c r="L97" s="69"/>
      <c r="M97" s="69"/>
      <c r="N97" s="69"/>
      <c r="O97" s="69"/>
      <c r="P97" s="69"/>
      <c r="Q97" s="69"/>
      <c r="R97" s="69"/>
      <c r="S97" s="69"/>
      <c r="T97" s="69"/>
      <c r="U97" s="69"/>
      <c r="V97" s="69"/>
      <c r="W97" s="69"/>
      <c r="X97" s="69"/>
      <c r="Y97" s="69"/>
      <c r="Z97" s="69"/>
      <c r="AA97" s="69"/>
      <c r="AB97" s="69"/>
    </row>
    <row r="98" spans="1:28" ht="18.75" customHeight="1">
      <c r="A98" s="70"/>
      <c r="B98" s="71"/>
      <c r="C98" s="71"/>
      <c r="D98" s="536"/>
      <c r="E98" s="69"/>
      <c r="F98" s="69"/>
      <c r="G98" s="69"/>
      <c r="H98" s="69"/>
      <c r="I98" s="69"/>
      <c r="J98" s="69"/>
      <c r="K98" s="69"/>
      <c r="L98" s="69"/>
      <c r="M98" s="69"/>
      <c r="N98" s="69"/>
      <c r="O98" s="69"/>
      <c r="P98" s="69"/>
      <c r="Q98" s="69"/>
      <c r="R98" s="69"/>
      <c r="S98" s="69"/>
      <c r="T98" s="69"/>
      <c r="U98" s="69"/>
      <c r="V98" s="69"/>
      <c r="W98" s="69"/>
      <c r="X98" s="69"/>
      <c r="Y98" s="69"/>
      <c r="Z98" s="69"/>
      <c r="AA98" s="69"/>
      <c r="AB98" s="69"/>
    </row>
    <row r="99" spans="1:28" ht="18.75" customHeight="1">
      <c r="A99" s="70"/>
      <c r="B99" s="71"/>
      <c r="C99" s="71"/>
      <c r="D99" s="536"/>
      <c r="E99" s="69"/>
      <c r="F99" s="69"/>
      <c r="G99" s="69"/>
      <c r="H99" s="69"/>
      <c r="I99" s="69"/>
      <c r="J99" s="69"/>
      <c r="K99" s="69"/>
      <c r="L99" s="69"/>
      <c r="M99" s="69"/>
      <c r="N99" s="69"/>
      <c r="O99" s="69"/>
      <c r="P99" s="69"/>
      <c r="Q99" s="69"/>
      <c r="R99" s="69"/>
      <c r="S99" s="69"/>
      <c r="T99" s="69"/>
      <c r="U99" s="69"/>
      <c r="V99" s="69"/>
      <c r="W99" s="69"/>
      <c r="X99" s="69"/>
      <c r="Y99" s="69"/>
      <c r="Z99" s="69"/>
      <c r="AA99" s="69"/>
      <c r="AB99" s="69"/>
    </row>
    <row r="100" spans="1:28" ht="18.75" customHeight="1">
      <c r="A100" s="70"/>
      <c r="B100" s="71"/>
      <c r="C100" s="71"/>
      <c r="D100" s="536"/>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row>
    <row r="101" spans="1:28" ht="18.75" customHeight="1">
      <c r="A101" s="70"/>
      <c r="B101" s="71"/>
      <c r="C101" s="71"/>
      <c r="D101" s="536"/>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row>
    <row r="102" spans="1:28" ht="18.75" customHeight="1">
      <c r="A102" s="70"/>
      <c r="B102" s="71"/>
      <c r="C102" s="71"/>
      <c r="D102" s="536"/>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row>
    <row r="103" spans="1:28" ht="18.75" customHeight="1">
      <c r="A103" s="70"/>
      <c r="B103" s="71"/>
      <c r="C103" s="71"/>
      <c r="D103" s="536"/>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row>
    <row r="104" spans="1:28" ht="18.75" customHeight="1">
      <c r="A104" s="70"/>
      <c r="B104" s="71"/>
      <c r="C104" s="71"/>
      <c r="D104" s="536"/>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row>
    <row r="105" spans="1:28" ht="18.75" customHeight="1">
      <c r="A105" s="70"/>
      <c r="B105" s="71"/>
      <c r="C105" s="71"/>
      <c r="D105" s="536"/>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row>
    <row r="106" spans="1:28" ht="18.75" customHeight="1">
      <c r="A106" s="70"/>
      <c r="B106" s="71"/>
      <c r="C106" s="71"/>
      <c r="D106" s="536"/>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row>
    <row r="107" spans="1:28" ht="18.75" customHeight="1">
      <c r="A107" s="70"/>
      <c r="B107" s="71"/>
      <c r="C107" s="71"/>
      <c r="D107" s="536"/>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row>
    <row r="108" spans="1:28" ht="18.75" customHeight="1">
      <c r="A108" s="70"/>
      <c r="B108" s="71"/>
      <c r="C108" s="71"/>
      <c r="D108" s="536"/>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row>
    <row r="109" spans="1:28" ht="18.75" customHeight="1">
      <c r="A109" s="70"/>
      <c r="B109" s="71"/>
      <c r="C109" s="71"/>
      <c r="D109" s="536"/>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row>
    <row r="110" spans="1:28" ht="18.75" customHeight="1">
      <c r="A110" s="70"/>
      <c r="B110" s="71"/>
      <c r="C110" s="71"/>
      <c r="D110" s="536"/>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row>
    <row r="111" spans="1:28" ht="18.75" customHeight="1">
      <c r="A111" s="70"/>
      <c r="B111" s="71"/>
      <c r="C111" s="71"/>
      <c r="D111" s="536"/>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row>
    <row r="112" spans="1:28" ht="18.75" customHeight="1">
      <c r="A112" s="70"/>
      <c r="B112" s="71"/>
      <c r="C112" s="71"/>
      <c r="D112" s="536"/>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row>
    <row r="113" spans="1:28" ht="18.75" customHeight="1">
      <c r="A113" s="70"/>
      <c r="B113" s="71"/>
      <c r="C113" s="71"/>
      <c r="D113" s="536"/>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row>
    <row r="114" spans="1:28" ht="18.75" customHeight="1">
      <c r="A114" s="70"/>
      <c r="B114" s="71"/>
      <c r="C114" s="71"/>
      <c r="D114" s="536"/>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row>
    <row r="115" spans="1:28" ht="18.75" customHeight="1">
      <c r="A115" s="70"/>
      <c r="B115" s="71"/>
      <c r="C115" s="71"/>
      <c r="D115" s="536"/>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row>
    <row r="116" spans="1:28" ht="18.75" customHeight="1">
      <c r="A116" s="70"/>
      <c r="B116" s="71"/>
      <c r="C116" s="71"/>
      <c r="D116" s="536"/>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row>
    <row r="117" spans="1:28" ht="18.75" customHeight="1">
      <c r="A117" s="70"/>
      <c r="B117" s="71"/>
      <c r="C117" s="71"/>
      <c r="D117" s="536"/>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row>
    <row r="118" spans="1:28" ht="18.75" customHeight="1">
      <c r="A118" s="70"/>
      <c r="B118" s="71"/>
      <c r="C118" s="71"/>
      <c r="D118" s="536"/>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row>
    <row r="119" spans="1:28" ht="18.75" customHeight="1">
      <c r="A119" s="70"/>
      <c r="B119" s="71"/>
      <c r="C119" s="71"/>
      <c r="D119" s="536"/>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row>
    <row r="120" spans="1:28" ht="18.75" customHeight="1">
      <c r="A120" s="70"/>
      <c r="B120" s="71"/>
      <c r="C120" s="71"/>
      <c r="D120" s="536"/>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row>
    <row r="121" spans="1:28" ht="18.75" customHeight="1">
      <c r="A121" s="70"/>
      <c r="B121" s="71"/>
      <c r="C121" s="71"/>
      <c r="D121" s="536"/>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row>
    <row r="122" spans="1:28" ht="18.75" customHeight="1">
      <c r="A122" s="70"/>
      <c r="B122" s="71"/>
      <c r="C122" s="71"/>
      <c r="D122" s="536"/>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row>
    <row r="123" spans="1:28" ht="18.75" customHeight="1">
      <c r="A123" s="70"/>
      <c r="B123" s="71"/>
      <c r="C123" s="71"/>
      <c r="D123" s="536"/>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row>
    <row r="124" spans="1:28" ht="18.75" customHeight="1">
      <c r="A124" s="70"/>
      <c r="B124" s="71"/>
      <c r="C124" s="71"/>
      <c r="D124" s="536"/>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row>
    <row r="125" spans="1:28" ht="18.75" customHeight="1">
      <c r="A125" s="70"/>
      <c r="B125" s="71"/>
      <c r="C125" s="71"/>
      <c r="D125" s="536"/>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row>
    <row r="126" spans="1:28" ht="18.75" customHeight="1">
      <c r="A126" s="70"/>
      <c r="B126" s="71"/>
      <c r="C126" s="71"/>
      <c r="D126" s="536"/>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row>
    <row r="127" spans="1:28" ht="18.75" customHeight="1">
      <c r="A127" s="70"/>
      <c r="B127" s="71"/>
      <c r="C127" s="71"/>
      <c r="D127" s="536"/>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row>
    <row r="128" spans="1:28" ht="18.75" customHeight="1">
      <c r="A128" s="70"/>
      <c r="B128" s="71"/>
      <c r="C128" s="71"/>
      <c r="D128" s="536"/>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row>
    <row r="129" spans="1:28" ht="18.75" customHeight="1">
      <c r="A129" s="70"/>
      <c r="B129" s="71"/>
      <c r="C129" s="71"/>
      <c r="D129" s="536"/>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row>
    <row r="130" spans="1:28" ht="18.75" customHeight="1">
      <c r="A130" s="70"/>
      <c r="B130" s="71"/>
      <c r="C130" s="71"/>
      <c r="D130" s="536"/>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row>
    <row r="131" spans="1:28" ht="18.75" customHeight="1">
      <c r="A131" s="70"/>
      <c r="B131" s="71"/>
      <c r="C131" s="71"/>
      <c r="D131" s="536"/>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row>
    <row r="132" spans="1:28" ht="18.75" customHeight="1">
      <c r="A132" s="70"/>
      <c r="B132" s="71"/>
      <c r="C132" s="71"/>
      <c r="D132" s="536"/>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row>
    <row r="133" spans="1:28" ht="18.75" customHeight="1">
      <c r="A133" s="70"/>
      <c r="B133" s="71"/>
      <c r="C133" s="71"/>
      <c r="D133" s="536"/>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row>
    <row r="134" spans="1:28" ht="18.75" customHeight="1">
      <c r="A134" s="70"/>
      <c r="B134" s="71"/>
      <c r="C134" s="71"/>
      <c r="D134" s="536"/>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row>
    <row r="135" spans="1:28" ht="18.75" customHeight="1">
      <c r="A135" s="70"/>
      <c r="B135" s="71"/>
      <c r="C135" s="71"/>
      <c r="D135" s="536"/>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row>
    <row r="136" spans="1:28" ht="18.75" customHeight="1">
      <c r="A136" s="70"/>
      <c r="B136" s="71"/>
      <c r="C136" s="71"/>
      <c r="D136" s="536"/>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row>
    <row r="137" spans="1:28" ht="18.75" customHeight="1">
      <c r="A137" s="70"/>
      <c r="B137" s="71"/>
      <c r="C137" s="71"/>
      <c r="D137" s="536"/>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row>
    <row r="138" spans="1:28" ht="18.75" customHeight="1">
      <c r="A138" s="70"/>
      <c r="B138" s="71"/>
      <c r="C138" s="71"/>
      <c r="D138" s="536"/>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row>
    <row r="139" spans="1:28" ht="18.75" customHeight="1">
      <c r="A139" s="70"/>
      <c r="B139" s="71"/>
      <c r="C139" s="71"/>
      <c r="D139" s="536"/>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row>
    <row r="140" spans="1:28" ht="18.75" customHeight="1">
      <c r="A140" s="70"/>
      <c r="B140" s="71"/>
      <c r="C140" s="71"/>
      <c r="D140" s="536"/>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row>
    <row r="141" spans="1:28" ht="18.75" customHeight="1">
      <c r="A141" s="70"/>
      <c r="B141" s="71"/>
      <c r="C141" s="71"/>
      <c r="D141" s="536"/>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row>
    <row r="142" spans="1:28" ht="18.75" customHeight="1">
      <c r="A142" s="70"/>
      <c r="B142" s="71"/>
      <c r="C142" s="71"/>
      <c r="D142" s="536"/>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row>
    <row r="143" spans="1:28" ht="18.75" customHeight="1">
      <c r="A143" s="70"/>
      <c r="B143" s="71"/>
      <c r="C143" s="71"/>
      <c r="D143" s="536"/>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row>
    <row r="144" spans="1:28" ht="18.75" customHeight="1">
      <c r="A144" s="70"/>
      <c r="B144" s="71"/>
      <c r="C144" s="71"/>
      <c r="D144" s="536"/>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row>
    <row r="145" spans="1:28" ht="18.75" customHeight="1">
      <c r="A145" s="70"/>
      <c r="B145" s="71"/>
      <c r="C145" s="71"/>
      <c r="D145" s="536"/>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row>
    <row r="146" spans="1:28" ht="18.75" customHeight="1">
      <c r="A146" s="70"/>
      <c r="B146" s="71"/>
      <c r="C146" s="71"/>
      <c r="D146" s="536"/>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row>
    <row r="147" spans="1:28" ht="18.75" customHeight="1">
      <c r="A147" s="70"/>
      <c r="B147" s="71"/>
      <c r="C147" s="71"/>
      <c r="D147" s="536"/>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row>
    <row r="148" spans="1:28" ht="18.75" customHeight="1">
      <c r="A148" s="70"/>
      <c r="B148" s="71"/>
      <c r="C148" s="71"/>
      <c r="D148" s="536"/>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row>
    <row r="149" spans="1:28" ht="18.75" customHeight="1">
      <c r="A149" s="70"/>
      <c r="B149" s="71"/>
      <c r="C149" s="71"/>
      <c r="D149" s="536"/>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row>
    <row r="150" spans="1:28" ht="18.75" customHeight="1">
      <c r="A150" s="70"/>
      <c r="B150" s="71"/>
      <c r="C150" s="71"/>
      <c r="D150" s="536"/>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row>
    <row r="151" spans="1:28" ht="18.75" customHeight="1">
      <c r="A151" s="70"/>
      <c r="B151" s="71"/>
      <c r="C151" s="71"/>
      <c r="D151" s="536"/>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row>
    <row r="152" spans="1:28" ht="18.75" customHeight="1">
      <c r="A152" s="70"/>
      <c r="B152" s="71"/>
      <c r="C152" s="71"/>
      <c r="D152" s="536"/>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row>
    <row r="153" spans="1:28" ht="18.75" customHeight="1">
      <c r="A153" s="70"/>
      <c r="B153" s="71"/>
      <c r="C153" s="71"/>
      <c r="D153" s="536"/>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row>
    <row r="154" spans="1:28" ht="18.75" customHeight="1">
      <c r="A154" s="70"/>
      <c r="B154" s="71"/>
      <c r="C154" s="71"/>
      <c r="D154" s="536"/>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row>
    <row r="155" spans="1:28" ht="18.75" customHeight="1">
      <c r="A155" s="70"/>
      <c r="B155" s="71"/>
      <c r="C155" s="71"/>
      <c r="D155" s="536"/>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row>
    <row r="156" spans="1:28" ht="18.75" customHeight="1">
      <c r="A156" s="70"/>
      <c r="B156" s="71"/>
      <c r="C156" s="71"/>
      <c r="D156" s="536"/>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row>
    <row r="157" spans="1:28" ht="18.75" customHeight="1">
      <c r="A157" s="70"/>
      <c r="B157" s="71"/>
      <c r="C157" s="71"/>
      <c r="D157" s="536"/>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row>
    <row r="158" spans="1:28" ht="18.75" customHeight="1">
      <c r="A158" s="70"/>
      <c r="B158" s="71"/>
      <c r="C158" s="71"/>
      <c r="D158" s="536"/>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row>
    <row r="159" spans="1:28" ht="18.75" customHeight="1">
      <c r="A159" s="70"/>
      <c r="B159" s="71"/>
      <c r="C159" s="71"/>
      <c r="D159" s="536"/>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row>
    <row r="160" spans="1:28" ht="18.75" customHeight="1">
      <c r="A160" s="70"/>
      <c r="B160" s="71"/>
      <c r="C160" s="71"/>
      <c r="D160" s="536"/>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row>
    <row r="161" spans="1:28" ht="18.75" customHeight="1">
      <c r="A161" s="70"/>
      <c r="B161" s="71"/>
      <c r="C161" s="71"/>
      <c r="D161" s="536"/>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row>
    <row r="162" spans="1:28" ht="18.75" customHeight="1">
      <c r="A162" s="70"/>
      <c r="B162" s="71"/>
      <c r="C162" s="71"/>
      <c r="D162" s="536"/>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row>
    <row r="163" spans="1:28" ht="18.75" customHeight="1">
      <c r="A163" s="70"/>
      <c r="B163" s="71"/>
      <c r="C163" s="71"/>
      <c r="D163" s="536"/>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row>
    <row r="164" spans="1:28" ht="18.75" customHeight="1">
      <c r="A164" s="70"/>
      <c r="B164" s="71"/>
      <c r="C164" s="71"/>
      <c r="D164" s="536"/>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row>
    <row r="165" spans="1:28" ht="18.75" customHeight="1">
      <c r="A165" s="70"/>
      <c r="B165" s="71"/>
      <c r="C165" s="71"/>
      <c r="D165" s="536"/>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row>
    <row r="166" spans="1:28" ht="18.75" customHeight="1">
      <c r="A166" s="70"/>
      <c r="B166" s="71"/>
      <c r="C166" s="71"/>
      <c r="D166" s="536"/>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row>
    <row r="167" spans="1:28" ht="18.75" customHeight="1">
      <c r="A167" s="70"/>
      <c r="B167" s="71"/>
      <c r="C167" s="71"/>
      <c r="D167" s="536"/>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row>
    <row r="168" spans="1:28" ht="18.75" customHeight="1">
      <c r="A168" s="70"/>
      <c r="B168" s="71"/>
      <c r="C168" s="71"/>
      <c r="D168" s="536"/>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row>
    <row r="169" spans="1:28" ht="18.75" customHeight="1">
      <c r="A169" s="70"/>
      <c r="B169" s="71"/>
      <c r="C169" s="71"/>
      <c r="D169" s="536"/>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row>
    <row r="170" spans="1:28" ht="18.75" customHeight="1">
      <c r="A170" s="70"/>
      <c r="B170" s="71"/>
      <c r="C170" s="71"/>
      <c r="D170" s="536"/>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row>
    <row r="171" spans="1:28" ht="18.75" customHeight="1">
      <c r="A171" s="70"/>
      <c r="B171" s="71"/>
      <c r="C171" s="71"/>
      <c r="D171" s="536"/>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row>
    <row r="172" spans="1:28" ht="18.75" customHeight="1">
      <c r="A172" s="70"/>
      <c r="B172" s="71"/>
      <c r="C172" s="71"/>
      <c r="D172" s="536"/>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row>
    <row r="173" spans="1:28" ht="18.75" customHeight="1">
      <c r="A173" s="70"/>
      <c r="B173" s="71"/>
      <c r="C173" s="71"/>
      <c r="D173" s="536"/>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row>
    <row r="174" spans="1:28" ht="18.75" customHeight="1">
      <c r="A174" s="70"/>
      <c r="B174" s="71"/>
      <c r="C174" s="71"/>
      <c r="D174" s="536"/>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row>
    <row r="175" spans="1:28" ht="18.75" customHeight="1">
      <c r="A175" s="70"/>
      <c r="B175" s="71"/>
      <c r="C175" s="71"/>
      <c r="D175" s="536"/>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row>
    <row r="176" spans="1:28" ht="18.75" customHeight="1">
      <c r="A176" s="70"/>
      <c r="B176" s="71"/>
      <c r="C176" s="71"/>
      <c r="D176" s="536"/>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row>
    <row r="177" spans="1:28" ht="18.75" customHeight="1">
      <c r="A177" s="70"/>
      <c r="B177" s="71"/>
      <c r="C177" s="71"/>
      <c r="D177" s="536"/>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row>
    <row r="178" spans="1:28" ht="18.75" customHeight="1">
      <c r="A178" s="70"/>
      <c r="B178" s="71"/>
      <c r="C178" s="71"/>
      <c r="D178" s="536"/>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row>
    <row r="179" spans="1:28" ht="18.75" customHeight="1">
      <c r="A179" s="70"/>
      <c r="B179" s="71"/>
      <c r="C179" s="71"/>
      <c r="D179" s="536"/>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row>
    <row r="180" spans="1:28" ht="18.75" customHeight="1">
      <c r="A180" s="70"/>
      <c r="B180" s="71"/>
      <c r="C180" s="71"/>
      <c r="D180" s="536"/>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row>
    <row r="181" spans="1:28" ht="18.75" customHeight="1">
      <c r="A181" s="70"/>
      <c r="B181" s="71"/>
      <c r="C181" s="71"/>
      <c r="D181" s="536"/>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row>
    <row r="182" spans="1:28" ht="18.75" customHeight="1">
      <c r="A182" s="70"/>
      <c r="B182" s="71"/>
      <c r="C182" s="71"/>
      <c r="D182" s="536"/>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row>
    <row r="183" spans="1:28" ht="18.75" customHeight="1">
      <c r="A183" s="70"/>
      <c r="B183" s="71"/>
      <c r="C183" s="71"/>
      <c r="D183" s="536"/>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row>
    <row r="184" spans="1:28" ht="18.75" customHeight="1">
      <c r="A184" s="70"/>
      <c r="B184" s="71"/>
      <c r="C184" s="71"/>
      <c r="D184" s="536"/>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row>
    <row r="185" spans="1:28" ht="18.75" customHeight="1">
      <c r="A185" s="70"/>
      <c r="B185" s="71"/>
      <c r="C185" s="71"/>
      <c r="D185" s="536"/>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row>
    <row r="186" spans="1:28" ht="18.75" customHeight="1">
      <c r="A186" s="70"/>
      <c r="B186" s="71"/>
      <c r="C186" s="71"/>
      <c r="D186" s="536"/>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row>
    <row r="187" spans="1:28" ht="18.75" customHeight="1">
      <c r="A187" s="70"/>
      <c r="B187" s="71"/>
      <c r="C187" s="71"/>
      <c r="D187" s="536"/>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row>
    <row r="188" spans="1:28" ht="18.75" customHeight="1">
      <c r="A188" s="70"/>
      <c r="B188" s="71"/>
      <c r="C188" s="71"/>
      <c r="D188" s="536"/>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row>
    <row r="189" spans="1:28" ht="18.75" customHeight="1">
      <c r="A189" s="70"/>
      <c r="B189" s="71"/>
      <c r="C189" s="71"/>
      <c r="D189" s="536"/>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row>
    <row r="190" spans="1:28" ht="18.75" customHeight="1">
      <c r="A190" s="70"/>
      <c r="B190" s="71"/>
      <c r="C190" s="71"/>
      <c r="D190" s="536"/>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row>
    <row r="191" spans="1:28" ht="18.75" customHeight="1">
      <c r="A191" s="70"/>
      <c r="B191" s="71"/>
      <c r="C191" s="71"/>
      <c r="D191" s="536"/>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row>
    <row r="192" spans="1:28" ht="18.75" customHeight="1">
      <c r="A192" s="70"/>
      <c r="B192" s="71"/>
      <c r="C192" s="71"/>
      <c r="D192" s="536"/>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row>
    <row r="193" spans="1:28" ht="18.75" customHeight="1">
      <c r="A193" s="70"/>
      <c r="B193" s="71"/>
      <c r="C193" s="71"/>
      <c r="D193" s="536"/>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row>
    <row r="194" spans="1:28" ht="18.75" customHeight="1">
      <c r="A194" s="70"/>
      <c r="B194" s="71"/>
      <c r="C194" s="71"/>
      <c r="D194" s="536"/>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row>
    <row r="195" spans="1:28" ht="18.75" customHeight="1">
      <c r="A195" s="70"/>
      <c r="B195" s="71"/>
      <c r="C195" s="71"/>
      <c r="D195" s="536"/>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row>
    <row r="196" spans="1:28" ht="18.75" customHeight="1">
      <c r="A196" s="70"/>
      <c r="B196" s="71"/>
      <c r="C196" s="71"/>
      <c r="D196" s="536"/>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row>
    <row r="197" spans="1:28" ht="18.75" customHeight="1">
      <c r="A197" s="70"/>
      <c r="B197" s="71"/>
      <c r="C197" s="71"/>
      <c r="D197" s="536"/>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row>
    <row r="198" spans="1:28" ht="18.75" customHeight="1">
      <c r="A198" s="70"/>
      <c r="B198" s="71"/>
      <c r="C198" s="71"/>
      <c r="D198" s="536"/>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row>
    <row r="199" spans="1:28" ht="18.75" customHeight="1">
      <c r="A199" s="70"/>
      <c r="B199" s="71"/>
      <c r="C199" s="71"/>
      <c r="D199" s="536"/>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row>
    <row r="200" spans="1:28" ht="18.75" customHeight="1">
      <c r="A200" s="70"/>
      <c r="B200" s="71"/>
      <c r="C200" s="71"/>
      <c r="D200" s="536"/>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row>
    <row r="201" spans="1:28" ht="18.75" customHeight="1">
      <c r="A201" s="70"/>
      <c r="B201" s="71"/>
      <c r="C201" s="71"/>
      <c r="D201" s="536"/>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row>
    <row r="202" spans="1:28" ht="18.75" customHeight="1">
      <c r="A202" s="70"/>
      <c r="B202" s="71"/>
      <c r="C202" s="71"/>
      <c r="D202" s="536"/>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row>
    <row r="203" spans="1:28" ht="18.75" customHeight="1">
      <c r="A203" s="70"/>
      <c r="B203" s="71"/>
      <c r="C203" s="71"/>
      <c r="D203" s="536"/>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row>
    <row r="204" spans="1:28" ht="18.75" customHeight="1">
      <c r="A204" s="70"/>
      <c r="B204" s="71"/>
      <c r="C204" s="71"/>
      <c r="D204" s="536"/>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row>
    <row r="205" spans="1:28" ht="18.75" customHeight="1">
      <c r="A205" s="70"/>
      <c r="B205" s="71"/>
      <c r="C205" s="71"/>
      <c r="D205" s="536"/>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row>
    <row r="206" spans="1:28" ht="18.75" customHeight="1">
      <c r="A206" s="70"/>
      <c r="B206" s="71"/>
      <c r="C206" s="71"/>
      <c r="D206" s="536"/>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row>
    <row r="207" spans="1:28" ht="18.75" customHeight="1">
      <c r="A207" s="70"/>
      <c r="B207" s="71"/>
      <c r="C207" s="71"/>
      <c r="D207" s="536"/>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row>
    <row r="208" spans="1:28" ht="18.75" customHeight="1">
      <c r="A208" s="70"/>
      <c r="B208" s="71"/>
      <c r="C208" s="71"/>
      <c r="D208" s="536"/>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row>
    <row r="209" spans="1:28" ht="18.75" customHeight="1">
      <c r="A209" s="70"/>
      <c r="B209" s="71"/>
      <c r="C209" s="71"/>
      <c r="D209" s="536"/>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row>
    <row r="210" spans="1:28" ht="18.75" customHeight="1">
      <c r="A210" s="70"/>
      <c r="B210" s="71"/>
      <c r="C210" s="71"/>
      <c r="D210" s="536"/>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row>
    <row r="211" spans="1:28" ht="18.75" customHeight="1">
      <c r="A211" s="70"/>
      <c r="B211" s="71"/>
      <c r="C211" s="71"/>
      <c r="D211" s="536"/>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row>
    <row r="212" spans="1:28" ht="18.75" customHeight="1">
      <c r="A212" s="70"/>
      <c r="B212" s="71"/>
      <c r="C212" s="71"/>
      <c r="D212" s="536"/>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row>
    <row r="213" spans="1:28" ht="18.75" customHeight="1">
      <c r="A213" s="70"/>
      <c r="B213" s="71"/>
      <c r="C213" s="71"/>
      <c r="D213" s="536"/>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row>
    <row r="214" spans="1:28" ht="18.75" customHeight="1">
      <c r="A214" s="70"/>
      <c r="B214" s="71"/>
      <c r="C214" s="71"/>
      <c r="D214" s="536"/>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row>
    <row r="215" spans="1:28" ht="18.75" customHeight="1">
      <c r="A215" s="70"/>
      <c r="B215" s="71"/>
      <c r="C215" s="71"/>
      <c r="D215" s="536"/>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row>
    <row r="216" spans="1:28" ht="18.75" customHeight="1">
      <c r="A216" s="70"/>
      <c r="B216" s="71"/>
      <c r="C216" s="71"/>
      <c r="D216" s="536"/>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row>
    <row r="217" spans="1:28" ht="18.75" customHeight="1">
      <c r="A217" s="70"/>
      <c r="B217" s="71"/>
      <c r="C217" s="71"/>
      <c r="D217" s="536"/>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row>
    <row r="218" spans="1:28" ht="18.75" customHeight="1">
      <c r="A218" s="70"/>
      <c r="B218" s="71"/>
      <c r="C218" s="71"/>
      <c r="D218" s="536"/>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row>
    <row r="219" spans="1:28" ht="18.75" customHeight="1">
      <c r="A219" s="70"/>
      <c r="B219" s="71"/>
      <c r="C219" s="71"/>
      <c r="D219" s="536"/>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row>
    <row r="220" spans="1:28" ht="18.75" customHeight="1">
      <c r="A220" s="70"/>
      <c r="B220" s="71"/>
      <c r="C220" s="71"/>
      <c r="D220" s="536"/>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row>
    <row r="221" spans="1:28" ht="18.75" customHeight="1">
      <c r="A221" s="70"/>
      <c r="B221" s="71"/>
      <c r="C221" s="71"/>
      <c r="D221" s="536"/>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row>
    <row r="222" spans="1:28" ht="18.75" customHeight="1">
      <c r="A222" s="70"/>
      <c r="B222" s="71"/>
      <c r="C222" s="71"/>
      <c r="D222" s="536"/>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row>
    <row r="223" spans="1:28" ht="18.75" customHeight="1">
      <c r="A223" s="70"/>
      <c r="B223" s="71"/>
      <c r="C223" s="71"/>
      <c r="D223" s="536"/>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row>
    <row r="224" spans="1:28" ht="18.75" customHeight="1">
      <c r="A224" s="70"/>
      <c r="B224" s="71"/>
      <c r="C224" s="71"/>
      <c r="D224" s="536"/>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row>
    <row r="225" spans="1:28" ht="18.75" customHeight="1">
      <c r="A225" s="70"/>
      <c r="B225" s="71"/>
      <c r="C225" s="71"/>
      <c r="D225" s="536"/>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row>
    <row r="226" spans="1:28" ht="18.75" customHeight="1">
      <c r="A226" s="70"/>
      <c r="B226" s="71"/>
      <c r="C226" s="71"/>
      <c r="D226" s="536"/>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row>
    <row r="227" spans="1:28" ht="18.75" customHeight="1">
      <c r="A227" s="70"/>
      <c r="B227" s="71"/>
      <c r="C227" s="71"/>
      <c r="D227" s="536"/>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row>
    <row r="228" spans="1:28" ht="18.75" customHeight="1">
      <c r="A228" s="70"/>
      <c r="B228" s="71"/>
      <c r="C228" s="71"/>
      <c r="D228" s="536"/>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row>
    <row r="229" spans="1:28" ht="18.75" customHeight="1">
      <c r="A229" s="70"/>
      <c r="B229" s="71"/>
      <c r="C229" s="71"/>
      <c r="D229" s="536"/>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row>
    <row r="230" spans="1:28" ht="18.75" customHeight="1">
      <c r="A230" s="70"/>
      <c r="B230" s="71"/>
      <c r="C230" s="71"/>
      <c r="D230" s="536"/>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row>
    <row r="231" spans="1:28" ht="18.75" customHeight="1">
      <c r="A231" s="70"/>
      <c r="B231" s="71"/>
      <c r="C231" s="71"/>
      <c r="D231" s="536"/>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row>
    <row r="232" spans="1:28" ht="18.75" customHeight="1">
      <c r="A232" s="70"/>
      <c r="B232" s="71"/>
      <c r="C232" s="71"/>
      <c r="D232" s="536"/>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row>
    <row r="233" spans="1:28" ht="18.75" customHeight="1">
      <c r="A233" s="70"/>
      <c r="B233" s="71"/>
      <c r="C233" s="71"/>
      <c r="D233" s="536"/>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row>
    <row r="234" spans="1:28" ht="18.75" customHeight="1">
      <c r="A234" s="70"/>
      <c r="B234" s="71"/>
      <c r="C234" s="71"/>
      <c r="D234" s="536"/>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row>
    <row r="235" spans="1:28" ht="18.75" customHeight="1">
      <c r="A235" s="70"/>
      <c r="B235" s="71"/>
      <c r="C235" s="71"/>
      <c r="D235" s="536"/>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row>
    <row r="236" spans="1:28" ht="18.75" customHeight="1">
      <c r="A236" s="70"/>
      <c r="B236" s="71"/>
      <c r="C236" s="71"/>
      <c r="D236" s="536"/>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row>
    <row r="237" spans="1:28" ht="18.75" customHeight="1">
      <c r="A237" s="70"/>
      <c r="B237" s="71"/>
      <c r="C237" s="71"/>
      <c r="D237" s="536"/>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row>
    <row r="238" spans="1:28" ht="18.75" customHeight="1">
      <c r="A238" s="70"/>
      <c r="B238" s="71"/>
      <c r="C238" s="71"/>
      <c r="D238" s="536"/>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row>
    <row r="239" spans="1:28" ht="18.75" customHeight="1">
      <c r="A239" s="70"/>
      <c r="B239" s="71"/>
      <c r="C239" s="71"/>
      <c r="D239" s="536"/>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row>
    <row r="240" spans="1:28" ht="18.75" customHeight="1">
      <c r="A240" s="70"/>
      <c r="B240" s="71"/>
      <c r="C240" s="71"/>
      <c r="D240" s="536"/>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row>
    <row r="241" spans="1:28" ht="18.75" customHeight="1">
      <c r="A241" s="70"/>
      <c r="B241" s="71"/>
      <c r="C241" s="71"/>
      <c r="D241" s="536"/>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row>
    <row r="242" spans="1:28" ht="18.75" customHeight="1">
      <c r="A242" s="70"/>
      <c r="B242" s="71"/>
      <c r="C242" s="71"/>
      <c r="D242" s="536"/>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row>
    <row r="243" spans="1:28" ht="18.75" customHeight="1">
      <c r="A243" s="70"/>
      <c r="B243" s="71"/>
      <c r="C243" s="71"/>
      <c r="D243" s="536"/>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row>
    <row r="244" spans="1:28" ht="18.75" customHeight="1">
      <c r="A244" s="70"/>
      <c r="B244" s="71"/>
      <c r="C244" s="71"/>
      <c r="D244" s="536"/>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row>
    <row r="245" spans="1:28" ht="18.75" customHeight="1">
      <c r="A245" s="70"/>
      <c r="B245" s="71"/>
      <c r="C245" s="71"/>
      <c r="D245" s="536"/>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row>
    <row r="246" spans="1:28" ht="18.75" customHeight="1">
      <c r="A246" s="70"/>
      <c r="B246" s="71"/>
      <c r="C246" s="71"/>
      <c r="D246" s="536"/>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row>
    <row r="247" spans="1:28" ht="18.75" customHeight="1">
      <c r="A247" s="70"/>
      <c r="B247" s="71"/>
      <c r="C247" s="71"/>
      <c r="D247" s="536"/>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row>
    <row r="248" spans="1:28" ht="18.75" customHeight="1">
      <c r="A248" s="70"/>
      <c r="B248" s="71"/>
      <c r="C248" s="71"/>
      <c r="D248" s="536"/>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row>
    <row r="249" spans="1:28" ht="18.75" customHeight="1">
      <c r="A249" s="70"/>
      <c r="B249" s="71"/>
      <c r="C249" s="71"/>
      <c r="D249" s="536"/>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row>
    <row r="250" spans="1:28" ht="18.75" customHeight="1">
      <c r="A250" s="70"/>
      <c r="B250" s="71"/>
      <c r="C250" s="71"/>
      <c r="D250" s="536"/>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row>
    <row r="251" spans="1:28" ht="18.75" customHeight="1">
      <c r="A251" s="70"/>
      <c r="B251" s="71"/>
      <c r="C251" s="71"/>
      <c r="D251" s="536"/>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row>
    <row r="252" spans="1:28" ht="18.75" customHeight="1">
      <c r="A252" s="70"/>
      <c r="B252" s="71"/>
      <c r="C252" s="71"/>
      <c r="D252" s="536"/>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row>
    <row r="253" spans="1:28" ht="18.75" customHeight="1">
      <c r="A253" s="70"/>
      <c r="B253" s="71"/>
      <c r="C253" s="71"/>
      <c r="D253" s="536"/>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row>
    <row r="254" spans="1:28" ht="18.75" customHeight="1">
      <c r="A254" s="70"/>
      <c r="B254" s="71"/>
      <c r="C254" s="71"/>
      <c r="D254" s="536"/>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row>
    <row r="255" spans="1:28" ht="18.75" customHeight="1">
      <c r="A255" s="70"/>
      <c r="B255" s="71"/>
      <c r="C255" s="71"/>
      <c r="D255" s="536"/>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row>
    <row r="256" spans="1:28" ht="18.75" customHeight="1">
      <c r="A256" s="70"/>
      <c r="B256" s="71"/>
      <c r="C256" s="71"/>
      <c r="D256" s="536"/>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row>
    <row r="257" spans="1:28" ht="18.75" customHeight="1">
      <c r="A257" s="70"/>
      <c r="B257" s="71"/>
      <c r="C257" s="71"/>
      <c r="D257" s="536"/>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row>
    <row r="258" spans="1:28" ht="18.75" customHeight="1">
      <c r="A258" s="70"/>
      <c r="B258" s="71"/>
      <c r="C258" s="71"/>
      <c r="D258" s="536"/>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row>
    <row r="259" spans="1:28" ht="18.75" customHeight="1">
      <c r="A259" s="70"/>
      <c r="B259" s="71"/>
      <c r="C259" s="71"/>
      <c r="D259" s="536"/>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row>
    <row r="260" spans="1:28" ht="18.75" customHeight="1">
      <c r="A260" s="70"/>
      <c r="B260" s="71"/>
      <c r="C260" s="71"/>
      <c r="D260" s="536"/>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row>
    <row r="261" spans="1:28" ht="18.75" customHeight="1">
      <c r="A261" s="70"/>
      <c r="B261" s="71"/>
      <c r="C261" s="71"/>
      <c r="D261" s="536"/>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row>
    <row r="262" spans="1:28" ht="18.75" customHeight="1">
      <c r="A262" s="70"/>
      <c r="B262" s="71"/>
      <c r="C262" s="71"/>
      <c r="D262" s="536"/>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row>
    <row r="263" spans="1:28" ht="18.75" customHeight="1">
      <c r="A263" s="70"/>
      <c r="B263" s="71"/>
      <c r="C263" s="71"/>
      <c r="D263" s="536"/>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row>
    <row r="264" spans="1:28" ht="18.75" customHeight="1">
      <c r="A264" s="70"/>
      <c r="B264" s="71"/>
      <c r="C264" s="71"/>
      <c r="D264" s="536"/>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row>
    <row r="265" spans="1:28" ht="18.75" customHeight="1">
      <c r="A265" s="70"/>
      <c r="B265" s="71"/>
      <c r="C265" s="71"/>
      <c r="D265" s="536"/>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row>
    <row r="266" spans="1:28" ht="18.75" customHeight="1">
      <c r="A266" s="70"/>
      <c r="B266" s="71"/>
      <c r="C266" s="71"/>
      <c r="D266" s="536"/>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row>
    <row r="267" spans="1:28" ht="18.75" customHeight="1">
      <c r="A267" s="70"/>
      <c r="B267" s="71"/>
      <c r="C267" s="71"/>
      <c r="D267" s="536"/>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row>
    <row r="268" spans="1:28" ht="18.75" customHeight="1">
      <c r="A268" s="70"/>
      <c r="B268" s="71"/>
      <c r="C268" s="71"/>
      <c r="D268" s="536"/>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row>
    <row r="269" spans="1:28" ht="18.75" customHeight="1">
      <c r="A269" s="70"/>
      <c r="B269" s="71"/>
      <c r="C269" s="71"/>
      <c r="D269" s="536"/>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row>
    <row r="270" spans="1:28" ht="18.75" customHeight="1">
      <c r="A270" s="70"/>
      <c r="B270" s="71"/>
      <c r="C270" s="71"/>
      <c r="D270" s="536"/>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row>
    <row r="271" spans="1:28" ht="18.75" customHeight="1">
      <c r="A271" s="70"/>
      <c r="B271" s="71"/>
      <c r="C271" s="71"/>
      <c r="D271" s="536"/>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row>
    <row r="272" spans="1:28" ht="18.75" customHeight="1">
      <c r="A272" s="70"/>
      <c r="B272" s="71"/>
      <c r="C272" s="71"/>
      <c r="D272" s="536"/>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row>
    <row r="273" spans="1:28" ht="18.75" customHeight="1">
      <c r="A273" s="70"/>
      <c r="B273" s="71"/>
      <c r="C273" s="71"/>
      <c r="D273" s="536"/>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row>
    <row r="274" spans="1:28" ht="18.75" customHeight="1">
      <c r="A274" s="70"/>
      <c r="B274" s="71"/>
      <c r="C274" s="71"/>
      <c r="D274" s="536"/>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row>
    <row r="275" spans="1:28" ht="18.75" customHeight="1">
      <c r="A275" s="70"/>
      <c r="B275" s="71"/>
      <c r="C275" s="71"/>
      <c r="D275" s="536"/>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row>
    <row r="276" spans="1:28" ht="18.75" customHeight="1">
      <c r="A276" s="70"/>
      <c r="B276" s="71"/>
      <c r="C276" s="71"/>
      <c r="D276" s="536"/>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row>
    <row r="277" spans="1:28" ht="18.75" customHeight="1">
      <c r="A277" s="70"/>
      <c r="B277" s="71"/>
      <c r="C277" s="71"/>
      <c r="D277" s="536"/>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row>
    <row r="278" spans="1:28" ht="18.75" customHeight="1">
      <c r="A278" s="70"/>
      <c r="B278" s="71"/>
      <c r="C278" s="71"/>
      <c r="D278" s="536"/>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row>
    <row r="279" spans="1:28" ht="18.75" customHeight="1">
      <c r="A279" s="70"/>
      <c r="B279" s="71"/>
      <c r="C279" s="71"/>
      <c r="D279" s="536"/>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row>
    <row r="280" spans="1:28" ht="18.75" customHeight="1">
      <c r="A280" s="70"/>
      <c r="B280" s="71"/>
      <c r="C280" s="71"/>
      <c r="D280" s="536"/>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row>
    <row r="281" spans="1:28" ht="18.75" customHeight="1">
      <c r="A281" s="70"/>
      <c r="B281" s="71"/>
      <c r="C281" s="71"/>
      <c r="D281" s="536"/>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row>
    <row r="282" spans="1:28" ht="18.75" customHeight="1">
      <c r="A282" s="70"/>
      <c r="B282" s="71"/>
      <c r="C282" s="71"/>
      <c r="D282" s="536"/>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row>
    <row r="283" spans="1:28" ht="18.75" customHeight="1">
      <c r="A283" s="70"/>
      <c r="B283" s="71"/>
      <c r="C283" s="71"/>
      <c r="D283" s="536"/>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row>
    <row r="284" spans="1:28" ht="18.75" customHeight="1">
      <c r="A284" s="70"/>
      <c r="B284" s="71"/>
      <c r="C284" s="71"/>
      <c r="D284" s="536"/>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row>
    <row r="285" spans="1:28" ht="18.75" customHeight="1">
      <c r="A285" s="70"/>
      <c r="B285" s="71"/>
      <c r="C285" s="71"/>
      <c r="D285" s="536"/>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row>
    <row r="286" spans="1:28" ht="18.75" customHeight="1">
      <c r="A286" s="70"/>
      <c r="B286" s="71"/>
      <c r="C286" s="71"/>
      <c r="D286" s="536"/>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row>
    <row r="287" spans="1:28" ht="18.75" customHeight="1">
      <c r="A287" s="70"/>
      <c r="B287" s="71"/>
      <c r="C287" s="71"/>
      <c r="D287" s="536"/>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row>
    <row r="288" spans="1:28" ht="18.75" customHeight="1">
      <c r="A288" s="70"/>
      <c r="B288" s="71"/>
      <c r="C288" s="71"/>
      <c r="D288" s="536"/>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row>
    <row r="289" spans="1:28" ht="18.75" customHeight="1">
      <c r="A289" s="70"/>
      <c r="B289" s="71"/>
      <c r="C289" s="71"/>
      <c r="D289" s="536"/>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row>
    <row r="290" spans="1:28" ht="18.75" customHeight="1">
      <c r="A290" s="70"/>
      <c r="B290" s="71"/>
      <c r="C290" s="71"/>
      <c r="D290" s="536"/>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row>
    <row r="291" spans="1:28" ht="18.75" customHeight="1">
      <c r="A291" s="70"/>
      <c r="B291" s="71"/>
      <c r="C291" s="71"/>
      <c r="D291" s="536"/>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row>
    <row r="292" spans="1:28" ht="18.75" customHeight="1">
      <c r="A292" s="70"/>
      <c r="B292" s="71"/>
      <c r="C292" s="71"/>
      <c r="D292" s="536"/>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row>
    <row r="293" spans="1:28" ht="18.75" customHeight="1">
      <c r="A293" s="70"/>
      <c r="B293" s="71"/>
      <c r="C293" s="71"/>
      <c r="D293" s="536"/>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row>
    <row r="294" spans="1:28" ht="18.75" customHeight="1">
      <c r="A294" s="70"/>
      <c r="B294" s="71"/>
      <c r="C294" s="71"/>
      <c r="D294" s="536"/>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row>
    <row r="295" spans="1:28" ht="18.75" customHeight="1">
      <c r="A295" s="70"/>
      <c r="B295" s="71"/>
      <c r="C295" s="71"/>
      <c r="D295" s="536"/>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row>
    <row r="296" spans="1:28" ht="18.75" customHeight="1">
      <c r="A296" s="70"/>
      <c r="B296" s="71"/>
      <c r="C296" s="71"/>
      <c r="D296" s="536"/>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row>
    <row r="297" spans="1:28" ht="18.75" customHeight="1">
      <c r="A297" s="70"/>
      <c r="B297" s="71"/>
      <c r="C297" s="71"/>
      <c r="D297" s="536"/>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row>
    <row r="298" spans="1:28" ht="18.75" customHeight="1">
      <c r="A298" s="70"/>
      <c r="B298" s="71"/>
      <c r="C298" s="71"/>
      <c r="D298" s="536"/>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row>
    <row r="299" spans="1:28" ht="18.75" customHeight="1">
      <c r="A299" s="70"/>
      <c r="B299" s="71"/>
      <c r="C299" s="71"/>
      <c r="D299" s="536"/>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row>
    <row r="300" spans="1:28" ht="18.75" customHeight="1">
      <c r="A300" s="70"/>
      <c r="B300" s="71"/>
      <c r="C300" s="71"/>
      <c r="D300" s="536"/>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row>
    <row r="301" spans="1:28" ht="18.75" customHeight="1">
      <c r="A301" s="70"/>
      <c r="B301" s="71"/>
      <c r="C301" s="71"/>
      <c r="D301" s="536"/>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row>
    <row r="302" spans="1:28" ht="18.75" customHeight="1">
      <c r="A302" s="70"/>
      <c r="B302" s="71"/>
      <c r="C302" s="71"/>
      <c r="D302" s="536"/>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row>
    <row r="303" spans="1:28" ht="18.75" customHeight="1">
      <c r="A303" s="70"/>
      <c r="B303" s="71"/>
      <c r="C303" s="71"/>
      <c r="D303" s="536"/>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row>
    <row r="304" spans="1:28" ht="18.75" customHeight="1">
      <c r="A304" s="70"/>
      <c r="B304" s="71"/>
      <c r="C304" s="71"/>
      <c r="D304" s="536"/>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row>
    <row r="305" spans="1:28" ht="18.75" customHeight="1">
      <c r="A305" s="70"/>
      <c r="B305" s="71"/>
      <c r="C305" s="71"/>
      <c r="D305" s="536"/>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row>
    <row r="306" spans="1:28" ht="18.75" customHeight="1">
      <c r="A306" s="70"/>
      <c r="B306" s="71"/>
      <c r="C306" s="71"/>
      <c r="D306" s="536"/>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row>
    <row r="307" spans="1:28" ht="18.75" customHeight="1">
      <c r="A307" s="70"/>
      <c r="B307" s="71"/>
      <c r="C307" s="71"/>
      <c r="D307" s="536"/>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row>
    <row r="308" spans="1:28" ht="18.75" customHeight="1">
      <c r="A308" s="70"/>
      <c r="B308" s="71"/>
      <c r="C308" s="71"/>
      <c r="D308" s="536"/>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row>
    <row r="309" spans="1:28" ht="18.75" customHeight="1">
      <c r="A309" s="70"/>
      <c r="B309" s="71"/>
      <c r="C309" s="71"/>
      <c r="D309" s="536"/>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row>
    <row r="310" spans="1:28" ht="18.75" customHeight="1">
      <c r="A310" s="70"/>
      <c r="B310" s="71"/>
      <c r="C310" s="71"/>
      <c r="D310" s="536"/>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row>
    <row r="311" spans="1:28" ht="18.75" customHeight="1">
      <c r="A311" s="70"/>
      <c r="B311" s="71"/>
      <c r="C311" s="71"/>
      <c r="D311" s="536"/>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row>
    <row r="312" spans="1:28" ht="18.75" customHeight="1">
      <c r="A312" s="70"/>
      <c r="B312" s="71"/>
      <c r="C312" s="71"/>
      <c r="D312" s="536"/>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row>
    <row r="313" spans="1:28" ht="18.75" customHeight="1">
      <c r="A313" s="70"/>
      <c r="B313" s="71"/>
      <c r="C313" s="71"/>
      <c r="D313" s="536"/>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row>
    <row r="314" spans="1:28" ht="18.75" customHeight="1">
      <c r="A314" s="70"/>
      <c r="B314" s="71"/>
      <c r="C314" s="71"/>
      <c r="D314" s="536"/>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row>
    <row r="315" spans="1:28" ht="18.75" customHeight="1">
      <c r="A315" s="70"/>
      <c r="B315" s="71"/>
      <c r="C315" s="71"/>
      <c r="D315" s="536"/>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row>
    <row r="316" spans="1:28" ht="18.75" customHeight="1">
      <c r="A316" s="70"/>
      <c r="B316" s="71"/>
      <c r="C316" s="71"/>
      <c r="D316" s="536"/>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row>
    <row r="317" spans="1:28" ht="18.75" customHeight="1">
      <c r="A317" s="70"/>
      <c r="B317" s="71"/>
      <c r="C317" s="71"/>
      <c r="D317" s="536"/>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row>
    <row r="318" spans="1:28" ht="18.75" customHeight="1">
      <c r="A318" s="70"/>
      <c r="B318" s="71"/>
      <c r="C318" s="71"/>
      <c r="D318" s="536"/>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row>
    <row r="319" spans="1:28" ht="18.75" customHeight="1">
      <c r="A319" s="70"/>
      <c r="B319" s="71"/>
      <c r="C319" s="71"/>
      <c r="D319" s="536"/>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row>
    <row r="320" spans="1:28" ht="18.75" customHeight="1">
      <c r="A320" s="70"/>
      <c r="B320" s="71"/>
      <c r="C320" s="71"/>
      <c r="D320" s="536"/>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row>
    <row r="321" spans="1:28" ht="18.75" customHeight="1">
      <c r="A321" s="70"/>
      <c r="B321" s="71"/>
      <c r="C321" s="71"/>
      <c r="D321" s="536"/>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row>
    <row r="322" spans="1:28" ht="18.75" customHeight="1">
      <c r="A322" s="70"/>
      <c r="B322" s="71"/>
      <c r="C322" s="71"/>
      <c r="D322" s="536"/>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row>
    <row r="323" spans="1:28" ht="18.75" customHeight="1">
      <c r="A323" s="70"/>
      <c r="B323" s="71"/>
      <c r="C323" s="71"/>
      <c r="D323" s="536"/>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row>
    <row r="324" spans="1:28" ht="18.75" customHeight="1">
      <c r="A324" s="70"/>
      <c r="B324" s="71"/>
      <c r="C324" s="71"/>
      <c r="D324" s="536"/>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row>
    <row r="325" spans="1:28" ht="18.75" customHeight="1">
      <c r="A325" s="70"/>
      <c r="B325" s="71"/>
      <c r="C325" s="71"/>
      <c r="D325" s="536"/>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row>
    <row r="326" spans="1:28" ht="18.75" customHeight="1">
      <c r="A326" s="70"/>
      <c r="B326" s="71"/>
      <c r="C326" s="71"/>
      <c r="D326" s="536"/>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row>
    <row r="327" spans="1:28" ht="18.75" customHeight="1">
      <c r="A327" s="70"/>
      <c r="B327" s="71"/>
      <c r="C327" s="71"/>
      <c r="D327" s="536"/>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row>
    <row r="328" spans="1:28" ht="18.75" customHeight="1">
      <c r="A328" s="70"/>
      <c r="B328" s="71"/>
      <c r="C328" s="71"/>
      <c r="D328" s="536"/>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row>
    <row r="329" spans="1:28" ht="18.75" customHeight="1">
      <c r="A329" s="70"/>
      <c r="B329" s="71"/>
      <c r="C329" s="71"/>
      <c r="D329" s="536"/>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row>
    <row r="330" spans="1:28" ht="18.75" customHeight="1">
      <c r="A330" s="70"/>
      <c r="B330" s="71"/>
      <c r="C330" s="71"/>
      <c r="D330" s="536"/>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row>
    <row r="331" spans="1:28" ht="18.75" customHeight="1">
      <c r="A331" s="70"/>
      <c r="B331" s="71"/>
      <c r="C331" s="71"/>
      <c r="D331" s="536"/>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row>
    <row r="332" spans="1:28" ht="18.75" customHeight="1">
      <c r="A332" s="70"/>
      <c r="B332" s="71"/>
      <c r="C332" s="71"/>
      <c r="D332" s="536"/>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row>
    <row r="333" spans="1:28" ht="18.75" customHeight="1">
      <c r="A333" s="70"/>
      <c r="B333" s="71"/>
      <c r="C333" s="71"/>
      <c r="D333" s="536"/>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row>
    <row r="334" spans="1:28" ht="18.75" customHeight="1">
      <c r="A334" s="70"/>
      <c r="B334" s="71"/>
      <c r="C334" s="71"/>
      <c r="D334" s="536"/>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row>
    <row r="335" spans="1:28" ht="18.75" customHeight="1">
      <c r="A335" s="70"/>
      <c r="B335" s="71"/>
      <c r="C335" s="71"/>
      <c r="D335" s="536"/>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row>
    <row r="336" spans="1:28" ht="18.75" customHeight="1">
      <c r="A336" s="70"/>
      <c r="B336" s="71"/>
      <c r="C336" s="71"/>
      <c r="D336" s="536"/>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row>
    <row r="337" spans="1:28" ht="18.75" customHeight="1">
      <c r="A337" s="70"/>
      <c r="B337" s="71"/>
      <c r="C337" s="71"/>
      <c r="D337" s="536"/>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row>
    <row r="338" spans="1:28" ht="18.75" customHeight="1">
      <c r="A338" s="70"/>
      <c r="B338" s="71"/>
      <c r="C338" s="71"/>
      <c r="D338" s="536"/>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row>
    <row r="339" spans="1:28" ht="18.75" customHeight="1">
      <c r="A339" s="70"/>
      <c r="B339" s="71"/>
      <c r="C339" s="71"/>
      <c r="D339" s="536"/>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row>
    <row r="340" spans="1:28" ht="18.75" customHeight="1">
      <c r="A340" s="70"/>
      <c r="B340" s="71"/>
      <c r="C340" s="71"/>
      <c r="D340" s="536"/>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row>
    <row r="341" spans="1:28" ht="18.75" customHeight="1">
      <c r="A341" s="70"/>
      <c r="B341" s="71"/>
      <c r="C341" s="71"/>
      <c r="D341" s="536"/>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row>
    <row r="342" spans="1:28" ht="18.75" customHeight="1">
      <c r="A342" s="70"/>
      <c r="B342" s="71"/>
      <c r="C342" s="71"/>
      <c r="D342" s="536"/>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row>
    <row r="343" spans="1:28" ht="18.75" customHeight="1">
      <c r="A343" s="70"/>
      <c r="B343" s="71"/>
      <c r="C343" s="71"/>
      <c r="D343" s="536"/>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row>
    <row r="344" spans="1:28" ht="18.75" customHeight="1">
      <c r="A344" s="70"/>
      <c r="B344" s="71"/>
      <c r="C344" s="71"/>
      <c r="D344" s="536"/>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row>
    <row r="345" spans="1:28" ht="18.75" customHeight="1">
      <c r="A345" s="70"/>
      <c r="B345" s="71"/>
      <c r="C345" s="71"/>
      <c r="D345" s="536"/>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row>
    <row r="346" spans="1:28" ht="18.75" customHeight="1">
      <c r="A346" s="70"/>
      <c r="B346" s="71"/>
      <c r="C346" s="71"/>
      <c r="D346" s="536"/>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row>
    <row r="347" spans="1:28" ht="18.75" customHeight="1">
      <c r="A347" s="70"/>
      <c r="B347" s="71"/>
      <c r="C347" s="71"/>
      <c r="D347" s="536"/>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row>
    <row r="348" spans="1:28" ht="18.75" customHeight="1">
      <c r="A348" s="70"/>
      <c r="B348" s="71"/>
      <c r="C348" s="71"/>
      <c r="D348" s="536"/>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row>
    <row r="349" spans="1:28" ht="18.75" customHeight="1">
      <c r="A349" s="70"/>
      <c r="B349" s="71"/>
      <c r="C349" s="71"/>
      <c r="D349" s="536"/>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row>
    <row r="350" spans="1:28" ht="18.75" customHeight="1">
      <c r="A350" s="70"/>
      <c r="B350" s="71"/>
      <c r="C350" s="71"/>
      <c r="D350" s="536"/>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row>
    <row r="351" spans="1:28" ht="18.75" customHeight="1">
      <c r="A351" s="70"/>
      <c r="B351" s="71"/>
      <c r="C351" s="71"/>
      <c r="D351" s="536"/>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row>
    <row r="352" spans="1:28" ht="18.75" customHeight="1">
      <c r="A352" s="70"/>
      <c r="B352" s="71"/>
      <c r="C352" s="71"/>
      <c r="D352" s="536"/>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row>
    <row r="353" spans="1:28" ht="18.75" customHeight="1">
      <c r="A353" s="70"/>
      <c r="B353" s="71"/>
      <c r="C353" s="71"/>
      <c r="D353" s="536"/>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row>
    <row r="354" spans="1:28" ht="18.75" customHeight="1">
      <c r="A354" s="70"/>
      <c r="B354" s="71"/>
      <c r="C354" s="71"/>
      <c r="D354" s="536"/>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row>
    <row r="355" spans="1:28" ht="18.75" customHeight="1">
      <c r="A355" s="70"/>
      <c r="B355" s="71"/>
      <c r="C355" s="71"/>
      <c r="D355" s="536"/>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row>
    <row r="356" spans="1:28" ht="18.75" customHeight="1">
      <c r="A356" s="70"/>
      <c r="B356" s="71"/>
      <c r="C356" s="71"/>
      <c r="D356" s="536"/>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row>
    <row r="357" spans="1:28" ht="18.75" customHeight="1">
      <c r="A357" s="70"/>
      <c r="B357" s="71"/>
      <c r="C357" s="71"/>
      <c r="D357" s="536"/>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row>
    <row r="358" spans="1:28" ht="18.75" customHeight="1">
      <c r="A358" s="70"/>
      <c r="B358" s="71"/>
      <c r="C358" s="71"/>
      <c r="D358" s="536"/>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row>
    <row r="359" spans="1:28" ht="18.75" customHeight="1">
      <c r="A359" s="70"/>
      <c r="B359" s="71"/>
      <c r="C359" s="71"/>
      <c r="D359" s="536"/>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row>
    <row r="360" spans="1:28" ht="18.75" customHeight="1">
      <c r="A360" s="70"/>
      <c r="B360" s="71"/>
      <c r="C360" s="71"/>
      <c r="D360" s="536"/>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row>
    <row r="361" spans="1:28" ht="18.75" customHeight="1">
      <c r="A361" s="70"/>
      <c r="B361" s="71"/>
      <c r="C361" s="71"/>
      <c r="D361" s="536"/>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row>
    <row r="362" spans="1:28" ht="18.75" customHeight="1">
      <c r="A362" s="70"/>
      <c r="B362" s="71"/>
      <c r="C362" s="71"/>
      <c r="D362" s="536"/>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row>
    <row r="363" spans="1:28" ht="18.75" customHeight="1">
      <c r="A363" s="70"/>
      <c r="B363" s="71"/>
      <c r="C363" s="71"/>
      <c r="D363" s="536"/>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row>
    <row r="364" spans="1:28" ht="18.75" customHeight="1">
      <c r="A364" s="70"/>
      <c r="B364" s="71"/>
      <c r="C364" s="71"/>
      <c r="D364" s="536"/>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row>
    <row r="365" spans="1:28" ht="18.75" customHeight="1">
      <c r="A365" s="70"/>
      <c r="B365" s="71"/>
      <c r="C365" s="71"/>
      <c r="D365" s="536"/>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row>
    <row r="366" spans="1:28" ht="18.75" customHeight="1">
      <c r="A366" s="70"/>
      <c r="B366" s="71"/>
      <c r="C366" s="71"/>
      <c r="D366" s="536"/>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row>
    <row r="367" spans="1:28" ht="18.75" customHeight="1">
      <c r="A367" s="70"/>
      <c r="B367" s="71"/>
      <c r="C367" s="71"/>
      <c r="D367" s="536"/>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row>
    <row r="368" spans="1:28" ht="18.75" customHeight="1">
      <c r="A368" s="70"/>
      <c r="B368" s="71"/>
      <c r="C368" s="71"/>
      <c r="D368" s="536"/>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row>
    <row r="369" spans="1:28" ht="18.75" customHeight="1">
      <c r="A369" s="70"/>
      <c r="B369" s="71"/>
      <c r="C369" s="71"/>
      <c r="D369" s="536"/>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row>
    <row r="370" spans="1:28" ht="18.75" customHeight="1">
      <c r="A370" s="70"/>
      <c r="B370" s="71"/>
      <c r="C370" s="71"/>
      <c r="D370" s="536"/>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row>
    <row r="371" spans="1:28" ht="18.75" customHeight="1">
      <c r="A371" s="70"/>
      <c r="B371" s="71"/>
      <c r="C371" s="71"/>
      <c r="D371" s="536"/>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row>
    <row r="372" spans="1:28" ht="18.75" customHeight="1">
      <c r="A372" s="70"/>
      <c r="B372" s="71"/>
      <c r="C372" s="71"/>
      <c r="D372" s="536"/>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row>
    <row r="373" spans="1:28" ht="18.75" customHeight="1">
      <c r="A373" s="70"/>
      <c r="B373" s="71"/>
      <c r="C373" s="71"/>
      <c r="D373" s="536"/>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row>
    <row r="374" spans="1:28" ht="18.75" customHeight="1">
      <c r="A374" s="70"/>
      <c r="B374" s="71"/>
      <c r="C374" s="71"/>
      <c r="D374" s="536"/>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row>
    <row r="375" spans="1:28" ht="18.75" customHeight="1">
      <c r="A375" s="70"/>
      <c r="B375" s="71"/>
      <c r="C375" s="71"/>
      <c r="D375" s="536"/>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row>
    <row r="376" spans="1:28" ht="18.75" customHeight="1">
      <c r="A376" s="70"/>
      <c r="B376" s="71"/>
      <c r="C376" s="71"/>
      <c r="D376" s="536"/>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row>
    <row r="377" spans="1:28" ht="18.75" customHeight="1">
      <c r="A377" s="70"/>
      <c r="B377" s="71"/>
      <c r="C377" s="71"/>
      <c r="D377" s="536"/>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row>
    <row r="378" spans="1:28" ht="18.75" customHeight="1">
      <c r="A378" s="70"/>
      <c r="B378" s="71"/>
      <c r="C378" s="71"/>
      <c r="D378" s="536"/>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row>
    <row r="379" spans="1:28" ht="18.75" customHeight="1">
      <c r="A379" s="70"/>
      <c r="B379" s="71"/>
      <c r="C379" s="71"/>
      <c r="D379" s="536"/>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row>
    <row r="380" spans="1:28" ht="18.75" customHeight="1">
      <c r="A380" s="70"/>
      <c r="B380" s="71"/>
      <c r="C380" s="71"/>
      <c r="D380" s="536"/>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row>
    <row r="381" spans="1:28" ht="18.75" customHeight="1">
      <c r="A381" s="70"/>
      <c r="B381" s="71"/>
      <c r="C381" s="71"/>
      <c r="D381" s="536"/>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row>
    <row r="382" spans="1:28" ht="18.75" customHeight="1">
      <c r="A382" s="70"/>
      <c r="B382" s="71"/>
      <c r="C382" s="71"/>
      <c r="D382" s="536"/>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row>
    <row r="383" spans="1:28" ht="18.75" customHeight="1">
      <c r="A383" s="70"/>
      <c r="B383" s="71"/>
      <c r="C383" s="71"/>
      <c r="D383" s="536"/>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row>
    <row r="384" spans="1:28" ht="18.75" customHeight="1">
      <c r="A384" s="70"/>
      <c r="B384" s="71"/>
      <c r="C384" s="71"/>
      <c r="D384" s="536"/>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row>
    <row r="385" spans="1:28" ht="18.75" customHeight="1">
      <c r="A385" s="70"/>
      <c r="B385" s="71"/>
      <c r="C385" s="71"/>
      <c r="D385" s="536"/>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row>
    <row r="386" spans="1:28" ht="18.75" customHeight="1">
      <c r="A386" s="70"/>
      <c r="B386" s="71"/>
      <c r="C386" s="71"/>
      <c r="D386" s="536"/>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row>
    <row r="387" spans="1:28" ht="18.75" customHeight="1">
      <c r="A387" s="70"/>
      <c r="B387" s="71"/>
      <c r="C387" s="71"/>
      <c r="D387" s="536"/>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row>
    <row r="388" spans="1:28" ht="18.75" customHeight="1">
      <c r="A388" s="70"/>
      <c r="B388" s="71"/>
      <c r="C388" s="71"/>
      <c r="D388" s="536"/>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row>
    <row r="389" spans="1:28" ht="18.75" customHeight="1">
      <c r="A389" s="70"/>
      <c r="B389" s="71"/>
      <c r="C389" s="71"/>
      <c r="D389" s="536"/>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row>
    <row r="390" spans="1:28" ht="18.75" customHeight="1">
      <c r="A390" s="70"/>
      <c r="B390" s="71"/>
      <c r="C390" s="71"/>
      <c r="D390" s="536"/>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row>
    <row r="391" spans="1:28" ht="18.75" customHeight="1">
      <c r="A391" s="70"/>
      <c r="B391" s="71"/>
      <c r="C391" s="71"/>
      <c r="D391" s="536"/>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row>
    <row r="392" spans="1:28" ht="18.75" customHeight="1">
      <c r="A392" s="70"/>
      <c r="B392" s="71"/>
      <c r="C392" s="71"/>
      <c r="D392" s="536"/>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row>
    <row r="393" spans="1:28" ht="18.75" customHeight="1">
      <c r="A393" s="70"/>
      <c r="B393" s="71"/>
      <c r="C393" s="71"/>
      <c r="D393" s="536"/>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row>
    <row r="394" spans="1:28" ht="18.75" customHeight="1">
      <c r="A394" s="70"/>
      <c r="B394" s="71"/>
      <c r="C394" s="71"/>
      <c r="D394" s="536"/>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row>
    <row r="395" spans="1:28" ht="18.75" customHeight="1">
      <c r="A395" s="70"/>
      <c r="B395" s="71"/>
      <c r="C395" s="71"/>
      <c r="D395" s="536"/>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row>
    <row r="396" spans="1:28" ht="18.75" customHeight="1">
      <c r="A396" s="70"/>
      <c r="B396" s="71"/>
      <c r="C396" s="71"/>
      <c r="D396" s="536"/>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row>
    <row r="397" spans="1:28" ht="18.75" customHeight="1">
      <c r="A397" s="70"/>
      <c r="B397" s="71"/>
      <c r="C397" s="71"/>
      <c r="D397" s="536"/>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row>
    <row r="398" spans="1:28" ht="18.75" customHeight="1">
      <c r="A398" s="70"/>
      <c r="B398" s="71"/>
      <c r="C398" s="71"/>
      <c r="D398" s="536"/>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row>
    <row r="399" spans="1:28" ht="18.75" customHeight="1">
      <c r="A399" s="70"/>
      <c r="B399" s="71"/>
      <c r="C399" s="71"/>
      <c r="D399" s="536"/>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row>
    <row r="400" spans="1:28" ht="18.75" customHeight="1">
      <c r="A400" s="70"/>
      <c r="B400" s="71"/>
      <c r="C400" s="71"/>
      <c r="D400" s="536"/>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row>
    <row r="401" spans="1:28" ht="18.75" customHeight="1">
      <c r="A401" s="70"/>
      <c r="B401" s="71"/>
      <c r="C401" s="71"/>
      <c r="D401" s="536"/>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row>
    <row r="402" spans="1:28" ht="18.75" customHeight="1">
      <c r="A402" s="70"/>
      <c r="B402" s="71"/>
      <c r="C402" s="71"/>
      <c r="D402" s="536"/>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row>
    <row r="403" spans="1:28" ht="18.75" customHeight="1">
      <c r="A403" s="70"/>
      <c r="B403" s="71"/>
      <c r="C403" s="71"/>
      <c r="D403" s="536"/>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row>
    <row r="404" spans="1:28" ht="18.75" customHeight="1">
      <c r="A404" s="70"/>
      <c r="B404" s="71"/>
      <c r="C404" s="71"/>
      <c r="D404" s="536"/>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row>
    <row r="405" spans="1:28" ht="18.75" customHeight="1">
      <c r="A405" s="70"/>
      <c r="B405" s="71"/>
      <c r="C405" s="71"/>
      <c r="D405" s="536"/>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row>
    <row r="406" spans="1:28" ht="18.75" customHeight="1">
      <c r="A406" s="70"/>
      <c r="B406" s="71"/>
      <c r="C406" s="71"/>
      <c r="D406" s="536"/>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row>
    <row r="407" spans="1:28" ht="18.75" customHeight="1">
      <c r="A407" s="70"/>
      <c r="B407" s="71"/>
      <c r="C407" s="71"/>
      <c r="D407" s="536"/>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row>
    <row r="408" spans="1:28" ht="18.75" customHeight="1">
      <c r="A408" s="70"/>
      <c r="B408" s="71"/>
      <c r="C408" s="71"/>
      <c r="D408" s="536"/>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row>
    <row r="409" spans="1:28" ht="18.75" customHeight="1">
      <c r="A409" s="70"/>
      <c r="B409" s="71"/>
      <c r="C409" s="71"/>
      <c r="D409" s="536"/>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row>
    <row r="410" spans="1:28" ht="18.75" customHeight="1">
      <c r="A410" s="70"/>
      <c r="B410" s="71"/>
      <c r="C410" s="71"/>
      <c r="D410" s="536"/>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row>
    <row r="411" spans="1:28" ht="18.75" customHeight="1">
      <c r="A411" s="70"/>
      <c r="B411" s="71"/>
      <c r="C411" s="71"/>
      <c r="D411" s="536"/>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row>
    <row r="412" spans="1:28" ht="18.75" customHeight="1">
      <c r="A412" s="70"/>
      <c r="B412" s="71"/>
      <c r="C412" s="71"/>
      <c r="D412" s="536"/>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row>
    <row r="413" spans="1:28" ht="18.75" customHeight="1">
      <c r="A413" s="70"/>
      <c r="B413" s="71"/>
      <c r="C413" s="71"/>
      <c r="D413" s="536"/>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row>
    <row r="414" spans="1:28" ht="18.75" customHeight="1">
      <c r="A414" s="70"/>
      <c r="B414" s="71"/>
      <c r="C414" s="71"/>
      <c r="D414" s="536"/>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row>
    <row r="415" spans="1:28" ht="18.75" customHeight="1">
      <c r="A415" s="70"/>
      <c r="B415" s="71"/>
      <c r="C415" s="71"/>
      <c r="D415" s="536"/>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row>
    <row r="416" spans="1:28" ht="18.75" customHeight="1">
      <c r="A416" s="70"/>
      <c r="B416" s="71"/>
      <c r="C416" s="71"/>
      <c r="D416" s="536"/>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row>
    <row r="417" spans="1:28" ht="18.75" customHeight="1">
      <c r="A417" s="70"/>
      <c r="B417" s="71"/>
      <c r="C417" s="71"/>
      <c r="D417" s="536"/>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row>
    <row r="418" spans="1:28" ht="18.75" customHeight="1">
      <c r="A418" s="70"/>
      <c r="B418" s="71"/>
      <c r="C418" s="71"/>
      <c r="D418" s="536"/>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row>
    <row r="419" spans="1:28" ht="18.75" customHeight="1">
      <c r="A419" s="70"/>
      <c r="B419" s="71"/>
      <c r="C419" s="71"/>
      <c r="D419" s="536"/>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row>
    <row r="420" spans="1:28" ht="18.75" customHeight="1">
      <c r="A420" s="70"/>
      <c r="B420" s="71"/>
      <c r="C420" s="71"/>
      <c r="D420" s="536"/>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row>
    <row r="421" spans="1:28" ht="18.75" customHeight="1">
      <c r="A421" s="70"/>
      <c r="B421" s="71"/>
      <c r="C421" s="71"/>
      <c r="D421" s="536"/>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row>
    <row r="422" spans="1:28" ht="18.75" customHeight="1">
      <c r="A422" s="70"/>
      <c r="B422" s="71"/>
      <c r="C422" s="71"/>
      <c r="D422" s="536"/>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row>
    <row r="423" spans="1:28" ht="18.75" customHeight="1">
      <c r="A423" s="70"/>
      <c r="B423" s="71"/>
      <c r="C423" s="71"/>
      <c r="D423" s="536"/>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row>
    <row r="424" spans="1:28" ht="18.75" customHeight="1">
      <c r="A424" s="70"/>
      <c r="B424" s="71"/>
      <c r="C424" s="71"/>
      <c r="D424" s="536"/>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row>
    <row r="425" spans="1:28" ht="18.75" customHeight="1">
      <c r="A425" s="70"/>
      <c r="B425" s="71"/>
      <c r="C425" s="71"/>
      <c r="D425" s="536"/>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row>
    <row r="426" spans="1:28" ht="18.75" customHeight="1">
      <c r="A426" s="70"/>
      <c r="B426" s="71"/>
      <c r="C426" s="71"/>
      <c r="D426" s="536"/>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row>
    <row r="427" spans="1:28" ht="18.75" customHeight="1">
      <c r="A427" s="70"/>
      <c r="B427" s="71"/>
      <c r="C427" s="71"/>
      <c r="D427" s="536"/>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row>
    <row r="428" spans="1:28" ht="18.75" customHeight="1">
      <c r="A428" s="70"/>
      <c r="B428" s="71"/>
      <c r="C428" s="71"/>
      <c r="D428" s="536"/>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row>
    <row r="429" spans="1:28" ht="18.75" customHeight="1">
      <c r="A429" s="70"/>
      <c r="B429" s="71"/>
      <c r="C429" s="71"/>
      <c r="D429" s="536"/>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row>
    <row r="430" spans="1:28" ht="18.75" customHeight="1">
      <c r="A430" s="70"/>
      <c r="B430" s="71"/>
      <c r="C430" s="71"/>
      <c r="D430" s="536"/>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row>
    <row r="431" spans="1:28" ht="18.75" customHeight="1">
      <c r="A431" s="70"/>
      <c r="B431" s="71"/>
      <c r="C431" s="71"/>
      <c r="D431" s="536"/>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row>
    <row r="432" spans="1:28" ht="18.75" customHeight="1">
      <c r="A432" s="70"/>
      <c r="B432" s="71"/>
      <c r="C432" s="71"/>
      <c r="D432" s="536"/>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row>
    <row r="433" spans="1:28" ht="18.75" customHeight="1">
      <c r="A433" s="70"/>
      <c r="B433" s="71"/>
      <c r="C433" s="71"/>
      <c r="D433" s="536"/>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row>
    <row r="434" spans="1:28" ht="18.75" customHeight="1">
      <c r="A434" s="70"/>
      <c r="B434" s="71"/>
      <c r="C434" s="71"/>
      <c r="D434" s="536"/>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row>
    <row r="435" spans="1:28" ht="18.75" customHeight="1">
      <c r="A435" s="70"/>
      <c r="B435" s="71"/>
      <c r="C435" s="71"/>
      <c r="D435" s="536"/>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row>
    <row r="436" spans="1:28" ht="18.75" customHeight="1">
      <c r="A436" s="70"/>
      <c r="B436" s="71"/>
      <c r="C436" s="71"/>
      <c r="D436" s="536"/>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row>
    <row r="437" spans="1:28" ht="18.75" customHeight="1">
      <c r="A437" s="70"/>
      <c r="B437" s="71"/>
      <c r="C437" s="71"/>
      <c r="D437" s="536"/>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row>
    <row r="438" spans="1:28" ht="18.75" customHeight="1">
      <c r="A438" s="70"/>
      <c r="B438" s="71"/>
      <c r="C438" s="71"/>
      <c r="D438" s="536"/>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row>
    <row r="439" spans="1:28" ht="18.75" customHeight="1">
      <c r="A439" s="70"/>
      <c r="B439" s="71"/>
      <c r="C439" s="71"/>
      <c r="D439" s="536"/>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row>
    <row r="440" spans="1:28" ht="18.75" customHeight="1">
      <c r="A440" s="70"/>
      <c r="B440" s="71"/>
      <c r="C440" s="71"/>
      <c r="D440" s="536"/>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row>
    <row r="441" spans="1:28" ht="18.75" customHeight="1">
      <c r="A441" s="70"/>
      <c r="B441" s="71"/>
      <c r="C441" s="71"/>
      <c r="D441" s="536"/>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row>
    <row r="442" spans="1:28" ht="18.75" customHeight="1">
      <c r="A442" s="70"/>
      <c r="B442" s="71"/>
      <c r="C442" s="71"/>
      <c r="D442" s="536"/>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row>
    <row r="443" spans="1:28" ht="18.75" customHeight="1">
      <c r="A443" s="70"/>
      <c r="B443" s="71"/>
      <c r="C443" s="71"/>
      <c r="D443" s="536"/>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row>
    <row r="444" spans="1:28" ht="18.75" customHeight="1">
      <c r="A444" s="70"/>
      <c r="B444" s="71"/>
      <c r="C444" s="71"/>
      <c r="D444" s="536"/>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row>
    <row r="445" spans="1:28" ht="18.75" customHeight="1">
      <c r="A445" s="70"/>
      <c r="B445" s="71"/>
      <c r="C445" s="71"/>
      <c r="D445" s="536"/>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row>
    <row r="446" spans="1:28" ht="18.75" customHeight="1">
      <c r="A446" s="70"/>
      <c r="B446" s="71"/>
      <c r="C446" s="71"/>
      <c r="D446" s="536"/>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row>
    <row r="447" spans="1:28" ht="18.75" customHeight="1">
      <c r="A447" s="70"/>
      <c r="B447" s="71"/>
      <c r="C447" s="71"/>
      <c r="D447" s="536"/>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row>
    <row r="448" spans="1:28" ht="18.75" customHeight="1">
      <c r="A448" s="70"/>
      <c r="B448" s="71"/>
      <c r="C448" s="71"/>
      <c r="D448" s="536"/>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row>
    <row r="449" spans="1:28" ht="18.75" customHeight="1">
      <c r="A449" s="70"/>
      <c r="B449" s="71"/>
      <c r="C449" s="71"/>
      <c r="D449" s="536"/>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row>
    <row r="450" spans="1:28" ht="18.75" customHeight="1">
      <c r="A450" s="70"/>
      <c r="B450" s="71"/>
      <c r="C450" s="71"/>
      <c r="D450" s="536"/>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row>
    <row r="451" spans="1:28" ht="18.75" customHeight="1">
      <c r="A451" s="70"/>
      <c r="B451" s="71"/>
      <c r="C451" s="71"/>
      <c r="D451" s="536"/>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row>
    <row r="452" spans="1:28" ht="18.75" customHeight="1">
      <c r="A452" s="70"/>
      <c r="B452" s="71"/>
      <c r="C452" s="71"/>
      <c r="D452" s="536"/>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row>
    <row r="453" spans="1:28" ht="18.75" customHeight="1">
      <c r="A453" s="70"/>
      <c r="B453" s="71"/>
      <c r="C453" s="71"/>
      <c r="D453" s="536"/>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row>
    <row r="454" spans="1:28" ht="18.75" customHeight="1">
      <c r="A454" s="70"/>
      <c r="B454" s="71"/>
      <c r="C454" s="71"/>
      <c r="D454" s="536"/>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row>
    <row r="455" spans="1:28" ht="18.75" customHeight="1">
      <c r="A455" s="70"/>
      <c r="B455" s="71"/>
      <c r="C455" s="71"/>
      <c r="D455" s="536"/>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row>
    <row r="456" spans="1:28" ht="18.75" customHeight="1">
      <c r="A456" s="70"/>
      <c r="B456" s="71"/>
      <c r="C456" s="71"/>
      <c r="D456" s="536"/>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row>
    <row r="457" spans="1:28" ht="18.75" customHeight="1">
      <c r="A457" s="70"/>
      <c r="B457" s="71"/>
      <c r="C457" s="71"/>
      <c r="D457" s="536"/>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row>
    <row r="458" spans="1:28" ht="18.75" customHeight="1">
      <c r="A458" s="70"/>
      <c r="B458" s="71"/>
      <c r="C458" s="71"/>
      <c r="D458" s="536"/>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row>
    <row r="459" spans="1:28" ht="18.75" customHeight="1">
      <c r="A459" s="70"/>
      <c r="B459" s="71"/>
      <c r="C459" s="71"/>
      <c r="D459" s="536"/>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row>
    <row r="460" spans="1:28" ht="18.75" customHeight="1">
      <c r="A460" s="70"/>
      <c r="B460" s="71"/>
      <c r="C460" s="71"/>
      <c r="D460" s="536"/>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row>
    <row r="461" spans="1:28" ht="18.75" customHeight="1">
      <c r="A461" s="70"/>
      <c r="B461" s="71"/>
      <c r="C461" s="71"/>
      <c r="D461" s="536"/>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row>
    <row r="462" spans="1:28" ht="18.75" customHeight="1">
      <c r="A462" s="70"/>
      <c r="B462" s="71"/>
      <c r="C462" s="71"/>
      <c r="D462" s="536"/>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row>
    <row r="463" spans="1:28" ht="18.75" customHeight="1">
      <c r="A463" s="70"/>
      <c r="B463" s="71"/>
      <c r="C463" s="71"/>
      <c r="D463" s="536"/>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row>
    <row r="464" spans="1:28" ht="18.75" customHeight="1">
      <c r="A464" s="70"/>
      <c r="B464" s="71"/>
      <c r="C464" s="71"/>
      <c r="D464" s="536"/>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row>
    <row r="465" spans="1:28" ht="18.75" customHeight="1">
      <c r="A465" s="70"/>
      <c r="B465" s="71"/>
      <c r="C465" s="71"/>
      <c r="D465" s="536"/>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row>
    <row r="466" spans="1:28" ht="18.75" customHeight="1">
      <c r="A466" s="70"/>
      <c r="B466" s="71"/>
      <c r="C466" s="71"/>
      <c r="D466" s="536"/>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row>
    <row r="467" spans="1:28" ht="18.75" customHeight="1">
      <c r="A467" s="70"/>
      <c r="B467" s="71"/>
      <c r="C467" s="71"/>
      <c r="D467" s="536"/>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row>
    <row r="468" spans="1:28" ht="18.75" customHeight="1">
      <c r="A468" s="70"/>
      <c r="B468" s="71"/>
      <c r="C468" s="71"/>
      <c r="D468" s="536"/>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row>
    <row r="469" spans="1:28" ht="18.75" customHeight="1">
      <c r="A469" s="70"/>
      <c r="B469" s="71"/>
      <c r="C469" s="71"/>
      <c r="D469" s="536"/>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row>
    <row r="470" spans="1:28" ht="18.75" customHeight="1">
      <c r="A470" s="70"/>
      <c r="B470" s="71"/>
      <c r="C470" s="71"/>
      <c r="D470" s="536"/>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row>
    <row r="471" spans="1:28" ht="18.75" customHeight="1">
      <c r="A471" s="70"/>
      <c r="B471" s="71"/>
      <c r="C471" s="71"/>
      <c r="D471" s="536"/>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row>
    <row r="472" spans="1:28" ht="18.75" customHeight="1">
      <c r="A472" s="70"/>
      <c r="B472" s="71"/>
      <c r="C472" s="71"/>
      <c r="D472" s="536"/>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row>
    <row r="473" spans="1:28" ht="18.75" customHeight="1">
      <c r="A473" s="70"/>
      <c r="B473" s="71"/>
      <c r="C473" s="71"/>
      <c r="D473" s="536"/>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row>
    <row r="474" spans="1:28" ht="18.75" customHeight="1">
      <c r="A474" s="70"/>
      <c r="B474" s="71"/>
      <c r="C474" s="71"/>
      <c r="D474" s="536"/>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row>
    <row r="475" spans="1:28" ht="18.75" customHeight="1">
      <c r="A475" s="70"/>
      <c r="B475" s="71"/>
      <c r="C475" s="71"/>
      <c r="D475" s="536"/>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row>
    <row r="476" spans="1:28" ht="18.75" customHeight="1">
      <c r="A476" s="70"/>
      <c r="B476" s="71"/>
      <c r="C476" s="71"/>
      <c r="D476" s="536"/>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row>
    <row r="477" spans="1:28" ht="18.75" customHeight="1">
      <c r="A477" s="70"/>
      <c r="B477" s="71"/>
      <c r="C477" s="71"/>
      <c r="D477" s="536"/>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row>
    <row r="478" spans="1:28" ht="18.75" customHeight="1">
      <c r="A478" s="70"/>
      <c r="B478" s="71"/>
      <c r="C478" s="71"/>
      <c r="D478" s="536"/>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row>
    <row r="479" spans="1:28" ht="18.75" customHeight="1">
      <c r="A479" s="70"/>
      <c r="B479" s="71"/>
      <c r="C479" s="71"/>
      <c r="D479" s="536"/>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row>
    <row r="480" spans="1:28" ht="18.75" customHeight="1">
      <c r="A480" s="70"/>
      <c r="B480" s="71"/>
      <c r="C480" s="71"/>
      <c r="D480" s="536"/>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row>
    <row r="481" spans="1:28" ht="18.75" customHeight="1">
      <c r="A481" s="70"/>
      <c r="B481" s="71"/>
      <c r="C481" s="71"/>
      <c r="D481" s="536"/>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row>
    <row r="482" spans="1:28" ht="18.75" customHeight="1">
      <c r="A482" s="70"/>
      <c r="B482" s="71"/>
      <c r="C482" s="71"/>
      <c r="D482" s="536"/>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row>
    <row r="483" spans="1:28" ht="18.75" customHeight="1">
      <c r="A483" s="70"/>
      <c r="B483" s="71"/>
      <c r="C483" s="71"/>
      <c r="D483" s="536"/>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row>
    <row r="484" spans="1:28" ht="18.75" customHeight="1">
      <c r="A484" s="70"/>
      <c r="B484" s="71"/>
      <c r="C484" s="71"/>
      <c r="D484" s="536"/>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row>
    <row r="485" spans="1:28" ht="18.75" customHeight="1">
      <c r="A485" s="70"/>
      <c r="B485" s="71"/>
      <c r="C485" s="71"/>
      <c r="D485" s="536"/>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row>
    <row r="486" spans="1:28" ht="18.75" customHeight="1">
      <c r="A486" s="70"/>
      <c r="B486" s="71"/>
      <c r="C486" s="71"/>
      <c r="D486" s="536"/>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row>
    <row r="487" spans="1:28" ht="18.75" customHeight="1">
      <c r="A487" s="70"/>
      <c r="B487" s="71"/>
      <c r="C487" s="71"/>
      <c r="D487" s="536"/>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row>
    <row r="488" spans="1:28" ht="18.75" customHeight="1">
      <c r="A488" s="70"/>
      <c r="B488" s="71"/>
      <c r="C488" s="71"/>
      <c r="D488" s="536"/>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row>
    <row r="489" spans="1:28" ht="18.75" customHeight="1">
      <c r="A489" s="70"/>
      <c r="B489" s="71"/>
      <c r="C489" s="71"/>
      <c r="D489" s="536"/>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row>
    <row r="490" spans="1:28" ht="18.75" customHeight="1">
      <c r="A490" s="70"/>
      <c r="B490" s="71"/>
      <c r="C490" s="71"/>
      <c r="D490" s="536"/>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row>
    <row r="491" spans="1:28" ht="18.75" customHeight="1">
      <c r="A491" s="70"/>
      <c r="B491" s="71"/>
      <c r="C491" s="71"/>
      <c r="D491" s="536"/>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row>
    <row r="492" spans="1:28" ht="18.75" customHeight="1">
      <c r="A492" s="70"/>
      <c r="B492" s="71"/>
      <c r="C492" s="71"/>
      <c r="D492" s="536"/>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row>
    <row r="493" spans="1:28" ht="18.75" customHeight="1">
      <c r="A493" s="70"/>
      <c r="B493" s="71"/>
      <c r="C493" s="71"/>
      <c r="D493" s="536"/>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row>
    <row r="494" spans="1:28" ht="18.75" customHeight="1">
      <c r="A494" s="70"/>
      <c r="B494" s="71"/>
      <c r="C494" s="71"/>
      <c r="D494" s="536"/>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row>
    <row r="495" spans="1:28" ht="18.75" customHeight="1">
      <c r="A495" s="70"/>
      <c r="B495" s="71"/>
      <c r="C495" s="71"/>
      <c r="D495" s="536"/>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row>
    <row r="496" spans="1:28" ht="18.75" customHeight="1">
      <c r="A496" s="70"/>
      <c r="B496" s="71"/>
      <c r="C496" s="71"/>
      <c r="D496" s="536"/>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row>
    <row r="497" spans="1:28" ht="18.75" customHeight="1">
      <c r="A497" s="70"/>
      <c r="B497" s="71"/>
      <c r="C497" s="71"/>
      <c r="D497" s="536"/>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row>
    <row r="498" spans="1:28" ht="18.75" customHeight="1">
      <c r="A498" s="70"/>
      <c r="B498" s="71"/>
      <c r="C498" s="71"/>
      <c r="D498" s="536"/>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row>
    <row r="499" spans="1:28" ht="18.75" customHeight="1">
      <c r="A499" s="70"/>
      <c r="B499" s="71"/>
      <c r="C499" s="71"/>
      <c r="D499" s="536"/>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row>
    <row r="500" spans="1:28" ht="18.75" customHeight="1">
      <c r="A500" s="70"/>
      <c r="B500" s="71"/>
      <c r="C500" s="71"/>
      <c r="D500" s="536"/>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row>
    <row r="501" spans="1:28" ht="18.75" customHeight="1">
      <c r="A501" s="70"/>
      <c r="B501" s="71"/>
      <c r="C501" s="71"/>
      <c r="D501" s="536"/>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row>
    <row r="502" spans="1:28" ht="18.75" customHeight="1">
      <c r="A502" s="70"/>
      <c r="B502" s="71"/>
      <c r="C502" s="71"/>
      <c r="D502" s="536"/>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row>
    <row r="503" spans="1:28" ht="18.75" customHeight="1">
      <c r="A503" s="70"/>
      <c r="B503" s="71"/>
      <c r="C503" s="71"/>
      <c r="D503" s="536"/>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row>
    <row r="504" spans="1:28" ht="18.75" customHeight="1">
      <c r="A504" s="70"/>
      <c r="B504" s="71"/>
      <c r="C504" s="71"/>
      <c r="D504" s="536"/>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row>
    <row r="505" spans="1:28" ht="18.75" customHeight="1">
      <c r="A505" s="70"/>
      <c r="B505" s="71"/>
      <c r="C505" s="71"/>
      <c r="D505" s="536"/>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row>
    <row r="506" spans="1:28" ht="18.75" customHeight="1">
      <c r="A506" s="70"/>
      <c r="B506" s="71"/>
      <c r="C506" s="71"/>
      <c r="D506" s="536"/>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row>
    <row r="507" spans="1:28" ht="18.75" customHeight="1">
      <c r="A507" s="70"/>
      <c r="B507" s="71"/>
      <c r="C507" s="71"/>
      <c r="D507" s="536"/>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row>
    <row r="508" spans="1:28" ht="18.75" customHeight="1">
      <c r="A508" s="70"/>
      <c r="B508" s="71"/>
      <c r="C508" s="71"/>
      <c r="D508" s="536"/>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row>
    <row r="509" spans="1:28" ht="18.75" customHeight="1">
      <c r="A509" s="70"/>
      <c r="B509" s="71"/>
      <c r="C509" s="71"/>
      <c r="D509" s="536"/>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row>
    <row r="510" spans="1:28" ht="18.75" customHeight="1">
      <c r="A510" s="70"/>
      <c r="B510" s="71"/>
      <c r="C510" s="71"/>
      <c r="D510" s="536"/>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row>
    <row r="511" spans="1:28" ht="18.75" customHeight="1">
      <c r="A511" s="70"/>
      <c r="B511" s="71"/>
      <c r="C511" s="71"/>
      <c r="D511" s="536"/>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row>
    <row r="512" spans="1:28" ht="18.75" customHeight="1">
      <c r="A512" s="70"/>
      <c r="B512" s="71"/>
      <c r="C512" s="71"/>
      <c r="D512" s="536"/>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row>
    <row r="513" spans="1:28" ht="18.75" customHeight="1">
      <c r="A513" s="70"/>
      <c r="B513" s="71"/>
      <c r="C513" s="71"/>
      <c r="D513" s="536"/>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row>
    <row r="514" spans="1:28" ht="18.75" customHeight="1">
      <c r="A514" s="70"/>
      <c r="B514" s="71"/>
      <c r="C514" s="71"/>
      <c r="D514" s="536"/>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row>
    <row r="515" spans="1:28" ht="18.75" customHeight="1">
      <c r="A515" s="70"/>
      <c r="B515" s="71"/>
      <c r="C515" s="71"/>
      <c r="D515" s="536"/>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row>
    <row r="516" spans="1:28" ht="18.75" customHeight="1">
      <c r="A516" s="70"/>
      <c r="B516" s="71"/>
      <c r="C516" s="71"/>
      <c r="D516" s="536"/>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row>
    <row r="517" spans="1:28" ht="18.75" customHeight="1">
      <c r="A517" s="70"/>
      <c r="B517" s="71"/>
      <c r="C517" s="71"/>
      <c r="D517" s="536"/>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row>
    <row r="518" spans="1:28" ht="18.75" customHeight="1">
      <c r="A518" s="70"/>
      <c r="B518" s="71"/>
      <c r="C518" s="71"/>
      <c r="D518" s="536"/>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row>
    <row r="519" spans="1:28" ht="18.75" customHeight="1">
      <c r="A519" s="70"/>
      <c r="B519" s="71"/>
      <c r="C519" s="71"/>
      <c r="D519" s="536"/>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row>
    <row r="520" spans="1:28" ht="18.75" customHeight="1">
      <c r="A520" s="70"/>
      <c r="B520" s="71"/>
      <c r="C520" s="71"/>
      <c r="D520" s="536"/>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row>
    <row r="521" spans="1:28" ht="18.75" customHeight="1">
      <c r="A521" s="70"/>
      <c r="B521" s="71"/>
      <c r="C521" s="71"/>
      <c r="D521" s="536"/>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row>
    <row r="522" spans="1:28" ht="18.75" customHeight="1">
      <c r="A522" s="70"/>
      <c r="B522" s="71"/>
      <c r="C522" s="71"/>
      <c r="D522" s="536"/>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row>
    <row r="523" spans="1:28" ht="18.75" customHeight="1">
      <c r="A523" s="70"/>
      <c r="B523" s="71"/>
      <c r="C523" s="71"/>
      <c r="D523" s="536"/>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row>
    <row r="524" spans="1:28" ht="18.75" customHeight="1">
      <c r="A524" s="70"/>
      <c r="B524" s="71"/>
      <c r="C524" s="71"/>
      <c r="D524" s="536"/>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row>
    <row r="525" spans="1:28" ht="18.75" customHeight="1">
      <c r="A525" s="70"/>
      <c r="B525" s="71"/>
      <c r="C525" s="71"/>
      <c r="D525" s="536"/>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row>
    <row r="526" spans="1:28" ht="18.75" customHeight="1">
      <c r="A526" s="70"/>
      <c r="B526" s="71"/>
      <c r="C526" s="71"/>
      <c r="D526" s="536"/>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row>
    <row r="527" spans="1:28" ht="18.75" customHeight="1">
      <c r="A527" s="70"/>
      <c r="B527" s="71"/>
      <c r="C527" s="71"/>
      <c r="D527" s="536"/>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row>
    <row r="528" spans="1:28" ht="18.75" customHeight="1">
      <c r="A528" s="70"/>
      <c r="B528" s="71"/>
      <c r="C528" s="71"/>
      <c r="D528" s="536"/>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row>
    <row r="529" spans="1:28" ht="18.75" customHeight="1">
      <c r="A529" s="70"/>
      <c r="B529" s="71"/>
      <c r="C529" s="71"/>
      <c r="D529" s="536"/>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row>
    <row r="530" spans="1:28" ht="18.75" customHeight="1">
      <c r="A530" s="70"/>
      <c r="B530" s="71"/>
      <c r="C530" s="71"/>
      <c r="D530" s="536"/>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row>
    <row r="531" spans="1:28" ht="18.75" customHeight="1">
      <c r="A531" s="70"/>
      <c r="B531" s="71"/>
      <c r="C531" s="71"/>
      <c r="D531" s="536"/>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row>
    <row r="532" spans="1:28" ht="18.75" customHeight="1">
      <c r="A532" s="70"/>
      <c r="B532" s="71"/>
      <c r="C532" s="71"/>
      <c r="D532" s="536"/>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row>
    <row r="533" spans="1:28" ht="18.75" customHeight="1">
      <c r="A533" s="70"/>
      <c r="B533" s="71"/>
      <c r="C533" s="71"/>
      <c r="D533" s="536"/>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row>
    <row r="534" spans="1:28" ht="18.75" customHeight="1">
      <c r="A534" s="70"/>
      <c r="B534" s="71"/>
      <c r="C534" s="71"/>
      <c r="D534" s="536"/>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row>
    <row r="535" spans="1:28" ht="18.75" customHeight="1">
      <c r="A535" s="70"/>
      <c r="B535" s="71"/>
      <c r="C535" s="71"/>
      <c r="D535" s="536"/>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row>
    <row r="536" spans="1:28" ht="18.75" customHeight="1">
      <c r="A536" s="70"/>
      <c r="B536" s="71"/>
      <c r="C536" s="71"/>
      <c r="D536" s="536"/>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row>
    <row r="537" spans="1:28" ht="18.75" customHeight="1">
      <c r="A537" s="70"/>
      <c r="B537" s="71"/>
      <c r="C537" s="71"/>
      <c r="D537" s="536"/>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row>
    <row r="538" spans="1:28" ht="18.75" customHeight="1">
      <c r="A538" s="70"/>
      <c r="B538" s="71"/>
      <c r="C538" s="71"/>
      <c r="D538" s="536"/>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row>
    <row r="539" spans="1:28" ht="18.75" customHeight="1">
      <c r="A539" s="70"/>
      <c r="B539" s="71"/>
      <c r="C539" s="71"/>
      <c r="D539" s="536"/>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row>
    <row r="540" spans="1:28" ht="18.75" customHeight="1">
      <c r="A540" s="70"/>
      <c r="B540" s="71"/>
      <c r="C540" s="71"/>
      <c r="D540" s="536"/>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row>
    <row r="541" spans="1:28" ht="18.75" customHeight="1">
      <c r="A541" s="70"/>
      <c r="B541" s="71"/>
      <c r="C541" s="71"/>
      <c r="D541" s="536"/>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row>
    <row r="542" spans="1:28" ht="18.75" customHeight="1">
      <c r="A542" s="70"/>
      <c r="B542" s="71"/>
      <c r="C542" s="71"/>
      <c r="D542" s="536"/>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row>
    <row r="543" spans="1:28" ht="18.75" customHeight="1">
      <c r="A543" s="70"/>
      <c r="B543" s="71"/>
      <c r="C543" s="71"/>
      <c r="D543" s="536"/>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row>
    <row r="544" spans="1:28" ht="18.75" customHeight="1">
      <c r="A544" s="70"/>
      <c r="B544" s="71"/>
      <c r="C544" s="71"/>
      <c r="D544" s="536"/>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row>
    <row r="545" spans="1:28" ht="18.75" customHeight="1">
      <c r="A545" s="70"/>
      <c r="B545" s="71"/>
      <c r="C545" s="71"/>
      <c r="D545" s="536"/>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row>
    <row r="546" spans="1:28" ht="18.75" customHeight="1">
      <c r="A546" s="70"/>
      <c r="B546" s="71"/>
      <c r="C546" s="71"/>
      <c r="D546" s="536"/>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row>
    <row r="547" spans="1:28" ht="18.75" customHeight="1">
      <c r="A547" s="70"/>
      <c r="B547" s="71"/>
      <c r="C547" s="71"/>
      <c r="D547" s="536"/>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row>
    <row r="548" spans="1:28" ht="18.75" customHeight="1">
      <c r="A548" s="70"/>
      <c r="B548" s="71"/>
      <c r="C548" s="71"/>
      <c r="D548" s="536"/>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row>
    <row r="549" spans="1:28" ht="18.75" customHeight="1">
      <c r="A549" s="70"/>
      <c r="B549" s="71"/>
      <c r="C549" s="71"/>
      <c r="D549" s="536"/>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row>
    <row r="550" spans="1:28" ht="18.75" customHeight="1">
      <c r="A550" s="70"/>
      <c r="B550" s="71"/>
      <c r="C550" s="71"/>
      <c r="D550" s="536"/>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row>
    <row r="551" spans="1:28" ht="18.75" customHeight="1">
      <c r="A551" s="70"/>
      <c r="B551" s="71"/>
      <c r="C551" s="71"/>
      <c r="D551" s="536"/>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row>
    <row r="552" spans="1:28" ht="18.75" customHeight="1">
      <c r="A552" s="70"/>
      <c r="B552" s="71"/>
      <c r="C552" s="71"/>
      <c r="D552" s="536"/>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row>
    <row r="553" spans="1:28" ht="18.75" customHeight="1">
      <c r="A553" s="70"/>
      <c r="B553" s="71"/>
      <c r="C553" s="71"/>
      <c r="D553" s="536"/>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row>
    <row r="554" spans="1:28" ht="18.75" customHeight="1">
      <c r="A554" s="70"/>
      <c r="B554" s="71"/>
      <c r="C554" s="71"/>
      <c r="D554" s="536"/>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row>
    <row r="555" spans="1:28" ht="18.75" customHeight="1">
      <c r="A555" s="70"/>
      <c r="B555" s="71"/>
      <c r="C555" s="71"/>
      <c r="D555" s="536"/>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row>
    <row r="556" spans="1:28" ht="18.75" customHeight="1">
      <c r="A556" s="70"/>
      <c r="B556" s="71"/>
      <c r="C556" s="71"/>
      <c r="D556" s="536"/>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row>
    <row r="557" spans="1:28" ht="18.75" customHeight="1">
      <c r="A557" s="70"/>
      <c r="B557" s="71"/>
      <c r="C557" s="71"/>
      <c r="D557" s="536"/>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row>
    <row r="558" spans="1:28" ht="18.75" customHeight="1">
      <c r="A558" s="70"/>
      <c r="B558" s="71"/>
      <c r="C558" s="71"/>
      <c r="D558" s="536"/>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row>
    <row r="559" spans="1:28" ht="18.75" customHeight="1">
      <c r="A559" s="70"/>
      <c r="B559" s="71"/>
      <c r="C559" s="71"/>
      <c r="D559" s="536"/>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row>
    <row r="560" spans="1:28" ht="18.75" customHeight="1">
      <c r="A560" s="70"/>
      <c r="B560" s="71"/>
      <c r="C560" s="71"/>
      <c r="D560" s="536"/>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row>
    <row r="561" spans="1:28" ht="18.75" customHeight="1">
      <c r="A561" s="70"/>
      <c r="B561" s="71"/>
      <c r="C561" s="71"/>
      <c r="D561" s="536"/>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row>
    <row r="562" spans="1:28" ht="18.75" customHeight="1">
      <c r="A562" s="70"/>
      <c r="B562" s="71"/>
      <c r="C562" s="71"/>
      <c r="D562" s="536"/>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row>
    <row r="563" spans="1:28" ht="18.75" customHeight="1">
      <c r="A563" s="70"/>
      <c r="B563" s="71"/>
      <c r="C563" s="71"/>
      <c r="D563" s="536"/>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row>
    <row r="564" spans="1:28" ht="18.75" customHeight="1">
      <c r="A564" s="70"/>
      <c r="B564" s="71"/>
      <c r="C564" s="71"/>
      <c r="D564" s="536"/>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row>
    <row r="565" spans="1:28" ht="18.75" customHeight="1">
      <c r="A565" s="70"/>
      <c r="B565" s="71"/>
      <c r="C565" s="71"/>
      <c r="D565" s="536"/>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row>
    <row r="566" spans="1:28" ht="18.75" customHeight="1">
      <c r="A566" s="70"/>
      <c r="B566" s="71"/>
      <c r="C566" s="71"/>
      <c r="D566" s="536"/>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row>
    <row r="567" spans="1:28" ht="18.75" customHeight="1">
      <c r="A567" s="70"/>
      <c r="B567" s="71"/>
      <c r="C567" s="71"/>
      <c r="D567" s="536"/>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row>
    <row r="568" spans="1:28" ht="18.75" customHeight="1">
      <c r="A568" s="70"/>
      <c r="B568" s="71"/>
      <c r="C568" s="71"/>
      <c r="D568" s="536"/>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row>
    <row r="569" spans="1:28" ht="18.75" customHeight="1">
      <c r="A569" s="70"/>
      <c r="B569" s="71"/>
      <c r="C569" s="71"/>
      <c r="D569" s="536"/>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row>
    <row r="570" spans="1:28" ht="18.75" customHeight="1">
      <c r="A570" s="70"/>
      <c r="B570" s="71"/>
      <c r="C570" s="71"/>
      <c r="D570" s="536"/>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row>
    <row r="571" spans="1:28" ht="18.75" customHeight="1">
      <c r="A571" s="70"/>
      <c r="B571" s="71"/>
      <c r="C571" s="71"/>
      <c r="D571" s="536"/>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row>
    <row r="572" spans="1:28" ht="18.75" customHeight="1">
      <c r="A572" s="70"/>
      <c r="B572" s="71"/>
      <c r="C572" s="71"/>
      <c r="D572" s="536"/>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row>
    <row r="573" spans="1:28" ht="18.75" customHeight="1">
      <c r="A573" s="70"/>
      <c r="B573" s="71"/>
      <c r="C573" s="71"/>
      <c r="D573" s="536"/>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row>
    <row r="574" spans="1:28" ht="18.75" customHeight="1">
      <c r="A574" s="70"/>
      <c r="B574" s="71"/>
      <c r="C574" s="71"/>
      <c r="D574" s="536"/>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row>
    <row r="575" spans="1:28" ht="18.75" customHeight="1">
      <c r="A575" s="70"/>
      <c r="B575" s="71"/>
      <c r="C575" s="71"/>
      <c r="D575" s="536"/>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row>
    <row r="576" spans="1:28" ht="18.75" customHeight="1">
      <c r="A576" s="70"/>
      <c r="B576" s="71"/>
      <c r="C576" s="71"/>
      <c r="D576" s="536"/>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row>
    <row r="577" spans="1:28" ht="18.75" customHeight="1">
      <c r="A577" s="70"/>
      <c r="B577" s="71"/>
      <c r="C577" s="71"/>
      <c r="D577" s="536"/>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row>
    <row r="578" spans="1:28" ht="18.75" customHeight="1">
      <c r="A578" s="70"/>
      <c r="B578" s="71"/>
      <c r="C578" s="71"/>
      <c r="D578" s="536"/>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row>
    <row r="579" spans="1:28" ht="18.75" customHeight="1">
      <c r="A579" s="70"/>
      <c r="B579" s="71"/>
      <c r="C579" s="71"/>
      <c r="D579" s="536"/>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row>
    <row r="580" spans="1:28" ht="18.75" customHeight="1">
      <c r="A580" s="70"/>
      <c r="B580" s="71"/>
      <c r="C580" s="71"/>
      <c r="D580" s="536"/>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row>
    <row r="581" spans="1:28" ht="18.75" customHeight="1">
      <c r="A581" s="70"/>
      <c r="B581" s="71"/>
      <c r="C581" s="71"/>
      <c r="D581" s="536"/>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row>
    <row r="582" spans="1:28" ht="18.75" customHeight="1">
      <c r="A582" s="70"/>
      <c r="B582" s="71"/>
      <c r="C582" s="71"/>
      <c r="D582" s="536"/>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row>
    <row r="583" spans="1:28" ht="18.75" customHeight="1">
      <c r="A583" s="70"/>
      <c r="B583" s="71"/>
      <c r="C583" s="71"/>
      <c r="D583" s="536"/>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row>
    <row r="584" spans="1:28" ht="18.75" customHeight="1">
      <c r="A584" s="70"/>
      <c r="B584" s="71"/>
      <c r="C584" s="71"/>
      <c r="D584" s="536"/>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row>
    <row r="585" spans="1:28" ht="18.75" customHeight="1">
      <c r="A585" s="70"/>
      <c r="B585" s="71"/>
      <c r="C585" s="71"/>
      <c r="D585" s="536"/>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row>
    <row r="586" spans="1:28" ht="18.75" customHeight="1">
      <c r="A586" s="70"/>
      <c r="B586" s="71"/>
      <c r="C586" s="71"/>
      <c r="D586" s="536"/>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row>
    <row r="587" spans="1:28" ht="18.75" customHeight="1">
      <c r="A587" s="70"/>
      <c r="B587" s="71"/>
      <c r="C587" s="71"/>
      <c r="D587" s="536"/>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row>
    <row r="588" spans="1:28" ht="18.75" customHeight="1">
      <c r="A588" s="70"/>
      <c r="B588" s="71"/>
      <c r="C588" s="71"/>
      <c r="D588" s="536"/>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row>
    <row r="589" spans="1:28" ht="18.75" customHeight="1">
      <c r="A589" s="70"/>
      <c r="B589" s="71"/>
      <c r="C589" s="71"/>
      <c r="D589" s="536"/>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row>
    <row r="590" spans="1:28" ht="18.75" customHeight="1">
      <c r="A590" s="70"/>
      <c r="B590" s="71"/>
      <c r="C590" s="71"/>
      <c r="D590" s="536"/>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row>
    <row r="591" spans="1:28" ht="18.75" customHeight="1">
      <c r="A591" s="70"/>
      <c r="B591" s="71"/>
      <c r="C591" s="71"/>
      <c r="D591" s="536"/>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row>
    <row r="592" spans="1:28" ht="18.75" customHeight="1">
      <c r="A592" s="70"/>
      <c r="B592" s="71"/>
      <c r="C592" s="71"/>
      <c r="D592" s="536"/>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row>
    <row r="593" spans="1:28" ht="18.75" customHeight="1">
      <c r="A593" s="70"/>
      <c r="B593" s="71"/>
      <c r="C593" s="71"/>
      <c r="D593" s="536"/>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row>
    <row r="594" spans="1:28" ht="18.75" customHeight="1">
      <c r="A594" s="70"/>
      <c r="B594" s="71"/>
      <c r="C594" s="71"/>
      <c r="D594" s="536"/>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row>
    <row r="595" spans="1:28" ht="18.75" customHeight="1">
      <c r="A595" s="70"/>
      <c r="B595" s="71"/>
      <c r="C595" s="71"/>
      <c r="D595" s="536"/>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row>
    <row r="596" spans="1:28" ht="18.75" customHeight="1">
      <c r="A596" s="70"/>
      <c r="B596" s="71"/>
      <c r="C596" s="71"/>
      <c r="D596" s="536"/>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row>
    <row r="597" spans="1:28" ht="18.75" customHeight="1">
      <c r="A597" s="70"/>
      <c r="B597" s="71"/>
      <c r="C597" s="71"/>
      <c r="D597" s="536"/>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row>
    <row r="598" spans="1:28" ht="18.75" customHeight="1">
      <c r="A598" s="70"/>
      <c r="B598" s="71"/>
      <c r="C598" s="71"/>
      <c r="D598" s="536"/>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row>
    <row r="599" spans="1:28" ht="18.75" customHeight="1">
      <c r="A599" s="70"/>
      <c r="B599" s="71"/>
      <c r="C599" s="71"/>
      <c r="D599" s="536"/>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row>
    <row r="600" spans="1:28" ht="18.75" customHeight="1">
      <c r="A600" s="70"/>
      <c r="B600" s="71"/>
      <c r="C600" s="71"/>
      <c r="D600" s="536"/>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row>
    <row r="601" spans="1:28" ht="18.75" customHeight="1">
      <c r="A601" s="70"/>
      <c r="B601" s="71"/>
      <c r="C601" s="71"/>
      <c r="D601" s="536"/>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row>
    <row r="602" spans="1:28" ht="18.75" customHeight="1">
      <c r="A602" s="70"/>
      <c r="B602" s="71"/>
      <c r="C602" s="71"/>
      <c r="D602" s="536"/>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row>
    <row r="603" spans="1:28" ht="18.75" customHeight="1">
      <c r="A603" s="70"/>
      <c r="B603" s="71"/>
      <c r="C603" s="71"/>
      <c r="D603" s="536"/>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row>
    <row r="604" spans="1:28" ht="18.75" customHeight="1">
      <c r="A604" s="70"/>
      <c r="B604" s="71"/>
      <c r="C604" s="71"/>
      <c r="D604" s="536"/>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row>
    <row r="605" spans="1:28" ht="18.75" customHeight="1">
      <c r="A605" s="70"/>
      <c r="B605" s="71"/>
      <c r="C605" s="71"/>
      <c r="D605" s="536"/>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row>
    <row r="606" spans="1:28" ht="18.75" customHeight="1">
      <c r="A606" s="70"/>
      <c r="B606" s="71"/>
      <c r="C606" s="71"/>
      <c r="D606" s="536"/>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row>
    <row r="607" spans="1:28" ht="18.75" customHeight="1">
      <c r="A607" s="70"/>
      <c r="B607" s="71"/>
      <c r="C607" s="71"/>
      <c r="D607" s="536"/>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row>
    <row r="608" spans="1:28" ht="18.75" customHeight="1">
      <c r="A608" s="70"/>
      <c r="B608" s="71"/>
      <c r="C608" s="71"/>
      <c r="D608" s="536"/>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row>
    <row r="609" spans="1:28" ht="18.75" customHeight="1">
      <c r="A609" s="70"/>
      <c r="B609" s="71"/>
      <c r="C609" s="71"/>
      <c r="D609" s="536"/>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row>
    <row r="610" spans="1:28" ht="18.75" customHeight="1">
      <c r="A610" s="70"/>
      <c r="B610" s="71"/>
      <c r="C610" s="71"/>
      <c r="D610" s="536"/>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row>
    <row r="611" spans="1:28" ht="18.75" customHeight="1">
      <c r="A611" s="70"/>
      <c r="B611" s="71"/>
      <c r="C611" s="71"/>
      <c r="D611" s="536"/>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row>
    <row r="612" spans="1:28" ht="18.75" customHeight="1">
      <c r="A612" s="70"/>
      <c r="B612" s="71"/>
      <c r="C612" s="71"/>
      <c r="D612" s="536"/>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row>
    <row r="613" spans="1:28" ht="18.75" customHeight="1">
      <c r="A613" s="70"/>
      <c r="B613" s="71"/>
      <c r="C613" s="71"/>
      <c r="D613" s="536"/>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row>
    <row r="614" spans="1:28" ht="18.75" customHeight="1">
      <c r="A614" s="70"/>
      <c r="B614" s="71"/>
      <c r="C614" s="71"/>
      <c r="D614" s="536"/>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row>
    <row r="615" spans="1:28" ht="18.75" customHeight="1">
      <c r="A615" s="70"/>
      <c r="B615" s="71"/>
      <c r="C615" s="71"/>
      <c r="D615" s="536"/>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row>
    <row r="616" spans="1:28" ht="18.75" customHeight="1">
      <c r="A616" s="70"/>
      <c r="B616" s="71"/>
      <c r="C616" s="71"/>
      <c r="D616" s="536"/>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row>
    <row r="617" spans="1:28" ht="18.75" customHeight="1">
      <c r="A617" s="70"/>
      <c r="B617" s="71"/>
      <c r="C617" s="71"/>
      <c r="D617" s="536"/>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row>
    <row r="618" spans="1:28" ht="18.75" customHeight="1">
      <c r="A618" s="70"/>
      <c r="B618" s="71"/>
      <c r="C618" s="71"/>
      <c r="D618" s="536"/>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row>
    <row r="619" spans="1:28" ht="18.75" customHeight="1">
      <c r="A619" s="70"/>
      <c r="B619" s="71"/>
      <c r="C619" s="71"/>
      <c r="D619" s="536"/>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row>
    <row r="620" spans="1:28" ht="18.75" customHeight="1">
      <c r="A620" s="70"/>
      <c r="B620" s="71"/>
      <c r="C620" s="71"/>
      <c r="D620" s="536"/>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row>
    <row r="621" spans="1:28" ht="18.75" customHeight="1">
      <c r="A621" s="70"/>
      <c r="B621" s="71"/>
      <c r="C621" s="71"/>
      <c r="D621" s="536"/>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row>
    <row r="622" spans="1:28" ht="18.75" customHeight="1">
      <c r="A622" s="70"/>
      <c r="B622" s="71"/>
      <c r="C622" s="71"/>
      <c r="D622" s="536"/>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row>
    <row r="623" spans="1:28" ht="18.75" customHeight="1">
      <c r="A623" s="70"/>
      <c r="B623" s="71"/>
      <c r="C623" s="71"/>
      <c r="D623" s="536"/>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row>
    <row r="624" spans="1:28" ht="18.75" customHeight="1">
      <c r="A624" s="70"/>
      <c r="B624" s="71"/>
      <c r="C624" s="71"/>
      <c r="D624" s="536"/>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row>
    <row r="625" spans="1:28" ht="18.75" customHeight="1">
      <c r="A625" s="70"/>
      <c r="B625" s="71"/>
      <c r="C625" s="71"/>
      <c r="D625" s="536"/>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row>
    <row r="626" spans="1:28" ht="18.75" customHeight="1">
      <c r="A626" s="70"/>
      <c r="B626" s="71"/>
      <c r="C626" s="71"/>
      <c r="D626" s="536"/>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row>
    <row r="627" spans="1:28" ht="18.75" customHeight="1">
      <c r="A627" s="70"/>
      <c r="B627" s="71"/>
      <c r="C627" s="71"/>
      <c r="D627" s="536"/>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row>
    <row r="628" spans="1:28" ht="18.75" customHeight="1">
      <c r="A628" s="70"/>
      <c r="B628" s="71"/>
      <c r="C628" s="71"/>
      <c r="D628" s="536"/>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row>
    <row r="629" spans="1:28" ht="18.75" customHeight="1">
      <c r="A629" s="70"/>
      <c r="B629" s="71"/>
      <c r="C629" s="71"/>
      <c r="D629" s="536"/>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row>
    <row r="630" spans="1:28" ht="18.75" customHeight="1">
      <c r="A630" s="70"/>
      <c r="B630" s="71"/>
      <c r="C630" s="71"/>
      <c r="D630" s="536"/>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row>
    <row r="631" spans="1:28" ht="18.75" customHeight="1">
      <c r="A631" s="70"/>
      <c r="B631" s="71"/>
      <c r="C631" s="71"/>
      <c r="D631" s="536"/>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row>
    <row r="632" spans="1:28" ht="18.75" customHeight="1">
      <c r="A632" s="70"/>
      <c r="B632" s="71"/>
      <c r="C632" s="71"/>
      <c r="D632" s="536"/>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row>
    <row r="633" spans="1:28" ht="18.75" customHeight="1">
      <c r="A633" s="70"/>
      <c r="B633" s="71"/>
      <c r="C633" s="71"/>
      <c r="D633" s="536"/>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row>
    <row r="634" spans="1:28" ht="18.75" customHeight="1">
      <c r="A634" s="70"/>
      <c r="B634" s="71"/>
      <c r="C634" s="71"/>
      <c r="D634" s="536"/>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row>
    <row r="635" spans="1:28" ht="18.75" customHeight="1">
      <c r="A635" s="70"/>
      <c r="B635" s="71"/>
      <c r="C635" s="71"/>
      <c r="D635" s="536"/>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row>
    <row r="636" spans="1:28" ht="18.75" customHeight="1">
      <c r="A636" s="70"/>
      <c r="B636" s="71"/>
      <c r="C636" s="71"/>
      <c r="D636" s="536"/>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row>
    <row r="637" spans="1:28" ht="18.75" customHeight="1">
      <c r="A637" s="70"/>
      <c r="B637" s="71"/>
      <c r="C637" s="71"/>
      <c r="D637" s="536"/>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row>
    <row r="638" spans="1:28" ht="18.75" customHeight="1">
      <c r="A638" s="70"/>
      <c r="B638" s="71"/>
      <c r="C638" s="71"/>
      <c r="D638" s="536"/>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row>
    <row r="639" spans="1:28" ht="18.75" customHeight="1">
      <c r="A639" s="70"/>
      <c r="B639" s="71"/>
      <c r="C639" s="71"/>
      <c r="D639" s="536"/>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row>
    <row r="640" spans="1:28" ht="18.75" customHeight="1">
      <c r="A640" s="70"/>
      <c r="B640" s="71"/>
      <c r="C640" s="71"/>
      <c r="D640" s="536"/>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row>
    <row r="641" spans="1:28" ht="18.75" customHeight="1">
      <c r="A641" s="70"/>
      <c r="B641" s="71"/>
      <c r="C641" s="71"/>
      <c r="D641" s="536"/>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row>
    <row r="642" spans="1:28" ht="18.75" customHeight="1">
      <c r="A642" s="70"/>
      <c r="B642" s="71"/>
      <c r="C642" s="71"/>
      <c r="D642" s="536"/>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row>
    <row r="643" spans="1:28" ht="18.75" customHeight="1">
      <c r="A643" s="70"/>
      <c r="B643" s="71"/>
      <c r="C643" s="71"/>
      <c r="D643" s="536"/>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row>
    <row r="644" spans="1:28" ht="18.75" customHeight="1">
      <c r="A644" s="70"/>
      <c r="B644" s="71"/>
      <c r="C644" s="71"/>
      <c r="D644" s="536"/>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row>
    <row r="645" spans="1:28" ht="18.75" customHeight="1">
      <c r="A645" s="70"/>
      <c r="B645" s="71"/>
      <c r="C645" s="71"/>
      <c r="D645" s="536"/>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row>
    <row r="646" spans="1:28" ht="18.75" customHeight="1">
      <c r="A646" s="70"/>
      <c r="B646" s="71"/>
      <c r="C646" s="71"/>
      <c r="D646" s="536"/>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row>
    <row r="647" spans="1:28" ht="18.75" customHeight="1">
      <c r="A647" s="70"/>
      <c r="B647" s="71"/>
      <c r="C647" s="71"/>
      <c r="D647" s="536"/>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row>
    <row r="648" spans="1:28" ht="18.75" customHeight="1">
      <c r="A648" s="70"/>
      <c r="B648" s="71"/>
      <c r="C648" s="71"/>
      <c r="D648" s="536"/>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row>
    <row r="649" spans="1:28" ht="18.75" customHeight="1">
      <c r="A649" s="70"/>
      <c r="B649" s="71"/>
      <c r="C649" s="71"/>
      <c r="D649" s="536"/>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row>
    <row r="650" spans="1:28" ht="18.75" customHeight="1">
      <c r="A650" s="70"/>
      <c r="B650" s="71"/>
      <c r="C650" s="71"/>
      <c r="D650" s="536"/>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row>
    <row r="651" spans="1:28" ht="18.75" customHeight="1">
      <c r="A651" s="70"/>
      <c r="B651" s="71"/>
      <c r="C651" s="71"/>
      <c r="D651" s="536"/>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row>
    <row r="652" spans="1:28" ht="18.75" customHeight="1">
      <c r="A652" s="70"/>
      <c r="B652" s="71"/>
      <c r="C652" s="71"/>
      <c r="D652" s="536"/>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row>
    <row r="653" spans="1:28" ht="18.75" customHeight="1">
      <c r="A653" s="70"/>
      <c r="B653" s="71"/>
      <c r="C653" s="71"/>
      <c r="D653" s="536"/>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row>
    <row r="654" spans="1:28" ht="18.75" customHeight="1">
      <c r="A654" s="70"/>
      <c r="B654" s="71"/>
      <c r="C654" s="71"/>
      <c r="D654" s="536"/>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row>
    <row r="655" spans="1:28" ht="18.75" customHeight="1">
      <c r="A655" s="70"/>
      <c r="B655" s="71"/>
      <c r="C655" s="71"/>
      <c r="D655" s="536"/>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row>
    <row r="656" spans="1:28" ht="18.75" customHeight="1">
      <c r="A656" s="70"/>
      <c r="B656" s="71"/>
      <c r="C656" s="71"/>
      <c r="D656" s="536"/>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row>
    <row r="657" spans="1:28" ht="18.75" customHeight="1">
      <c r="A657" s="70"/>
      <c r="B657" s="71"/>
      <c r="C657" s="71"/>
      <c r="D657" s="536"/>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row>
    <row r="658" spans="1:28" ht="18.75" customHeight="1">
      <c r="A658" s="70"/>
      <c r="B658" s="71"/>
      <c r="C658" s="71"/>
      <c r="D658" s="536"/>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row>
    <row r="659" spans="1:28" ht="18.75" customHeight="1">
      <c r="A659" s="70"/>
      <c r="B659" s="71"/>
      <c r="C659" s="71"/>
      <c r="D659" s="536"/>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row>
    <row r="660" spans="1:28" ht="18.75" customHeight="1">
      <c r="A660" s="70"/>
      <c r="B660" s="71"/>
      <c r="C660" s="71"/>
      <c r="D660" s="536"/>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row>
    <row r="661" spans="1:28" ht="18.75" customHeight="1">
      <c r="A661" s="70"/>
      <c r="B661" s="71"/>
      <c r="C661" s="71"/>
      <c r="D661" s="536"/>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row>
    <row r="662" spans="1:28" ht="18.75" customHeight="1">
      <c r="A662" s="70"/>
      <c r="B662" s="71"/>
      <c r="C662" s="71"/>
      <c r="D662" s="536"/>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row>
    <row r="663" spans="1:28" ht="18.75" customHeight="1">
      <c r="A663" s="70"/>
      <c r="B663" s="71"/>
      <c r="C663" s="71"/>
      <c r="D663" s="536"/>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row>
    <row r="664" spans="1:28" ht="18.75" customHeight="1">
      <c r="A664" s="70"/>
      <c r="B664" s="71"/>
      <c r="C664" s="71"/>
      <c r="D664" s="536"/>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row>
    <row r="665" spans="1:28" ht="18.75" customHeight="1">
      <c r="A665" s="70"/>
      <c r="B665" s="71"/>
      <c r="C665" s="71"/>
      <c r="D665" s="536"/>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row>
    <row r="666" spans="1:28" ht="18.75" customHeight="1">
      <c r="A666" s="70"/>
      <c r="B666" s="71"/>
      <c r="C666" s="71"/>
      <c r="D666" s="536"/>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row>
    <row r="667" spans="1:28" ht="18.75" customHeight="1">
      <c r="A667" s="70"/>
      <c r="B667" s="71"/>
      <c r="C667" s="71"/>
      <c r="D667" s="536"/>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row>
    <row r="668" spans="1:28" ht="18.75" customHeight="1">
      <c r="A668" s="70"/>
      <c r="B668" s="71"/>
      <c r="C668" s="71"/>
      <c r="D668" s="536"/>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row>
    <row r="669" spans="1:28" ht="18.75" customHeight="1">
      <c r="A669" s="70"/>
      <c r="B669" s="71"/>
      <c r="C669" s="71"/>
      <c r="D669" s="536"/>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row>
    <row r="670" spans="1:28" ht="18.75" customHeight="1">
      <c r="A670" s="70"/>
      <c r="B670" s="71"/>
      <c r="C670" s="71"/>
      <c r="D670" s="536"/>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row>
    <row r="671" spans="1:28" ht="18.75" customHeight="1">
      <c r="A671" s="70"/>
      <c r="B671" s="71"/>
      <c r="C671" s="71"/>
      <c r="D671" s="536"/>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row>
    <row r="672" spans="1:28" ht="18.75" customHeight="1">
      <c r="A672" s="70"/>
      <c r="B672" s="71"/>
      <c r="C672" s="71"/>
      <c r="D672" s="536"/>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row>
    <row r="673" spans="1:28" ht="18.75" customHeight="1">
      <c r="A673" s="70"/>
      <c r="B673" s="71"/>
      <c r="C673" s="71"/>
      <c r="D673" s="536"/>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row>
    <row r="674" spans="1:28" ht="18.75" customHeight="1">
      <c r="A674" s="70"/>
      <c r="B674" s="71"/>
      <c r="C674" s="71"/>
      <c r="D674" s="536"/>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row>
    <row r="675" spans="1:28" ht="18.75" customHeight="1">
      <c r="A675" s="70"/>
      <c r="B675" s="71"/>
      <c r="C675" s="71"/>
      <c r="D675" s="536"/>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row>
    <row r="676" spans="1:28" ht="18.75" customHeight="1">
      <c r="A676" s="70"/>
      <c r="B676" s="71"/>
      <c r="C676" s="71"/>
      <c r="D676" s="536"/>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row>
    <row r="677" spans="1:28" ht="18.75" customHeight="1">
      <c r="A677" s="70"/>
      <c r="B677" s="71"/>
      <c r="C677" s="71"/>
      <c r="D677" s="536"/>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row>
    <row r="678" spans="1:28" ht="18.75" customHeight="1">
      <c r="A678" s="70"/>
      <c r="B678" s="71"/>
      <c r="C678" s="71"/>
      <c r="D678" s="536"/>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row>
    <row r="679" spans="1:28" ht="18.75" customHeight="1">
      <c r="A679" s="70"/>
      <c r="B679" s="71"/>
      <c r="C679" s="71"/>
      <c r="D679" s="536"/>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row>
    <row r="680" spans="1:28" ht="18.75" customHeight="1">
      <c r="A680" s="70"/>
      <c r="B680" s="71"/>
      <c r="C680" s="71"/>
      <c r="D680" s="536"/>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row>
    <row r="681" spans="1:28" ht="18.75" customHeight="1">
      <c r="A681" s="70"/>
      <c r="B681" s="71"/>
      <c r="C681" s="71"/>
      <c r="D681" s="536"/>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row>
    <row r="682" spans="1:28" ht="18.75" customHeight="1">
      <c r="A682" s="70"/>
      <c r="B682" s="71"/>
      <c r="C682" s="71"/>
      <c r="D682" s="536"/>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row>
    <row r="683" spans="1:28" ht="18.75" customHeight="1">
      <c r="A683" s="70"/>
      <c r="B683" s="71"/>
      <c r="C683" s="71"/>
      <c r="D683" s="536"/>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row>
    <row r="684" spans="1:28" ht="18.75" customHeight="1">
      <c r="A684" s="70"/>
      <c r="B684" s="71"/>
      <c r="C684" s="71"/>
      <c r="D684" s="536"/>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row>
    <row r="685" spans="1:28" ht="18.75" customHeight="1">
      <c r="A685" s="70"/>
      <c r="B685" s="71"/>
      <c r="C685" s="71"/>
      <c r="D685" s="536"/>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row>
    <row r="686" spans="1:28" ht="18.75" customHeight="1">
      <c r="A686" s="70"/>
      <c r="B686" s="71"/>
      <c r="C686" s="71"/>
      <c r="D686" s="536"/>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row>
    <row r="687" spans="1:28" ht="18.75" customHeight="1">
      <c r="A687" s="70"/>
      <c r="B687" s="71"/>
      <c r="C687" s="71"/>
      <c r="D687" s="536"/>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row>
    <row r="688" spans="1:28" ht="18.75" customHeight="1">
      <c r="A688" s="70"/>
      <c r="B688" s="71"/>
      <c r="C688" s="71"/>
      <c r="D688" s="536"/>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row>
    <row r="689" spans="1:28" ht="18.75" customHeight="1">
      <c r="A689" s="70"/>
      <c r="B689" s="71"/>
      <c r="C689" s="71"/>
      <c r="D689" s="536"/>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row>
    <row r="690" spans="1:28" ht="18.75" customHeight="1">
      <c r="A690" s="70"/>
      <c r="B690" s="71"/>
      <c r="C690" s="71"/>
      <c r="D690" s="536"/>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row>
    <row r="691" spans="1:28" ht="18.75" customHeight="1">
      <c r="A691" s="70"/>
      <c r="B691" s="71"/>
      <c r="C691" s="71"/>
      <c r="D691" s="536"/>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row>
    <row r="692" spans="1:28" ht="18.75" customHeight="1">
      <c r="A692" s="70"/>
      <c r="B692" s="71"/>
      <c r="C692" s="71"/>
      <c r="D692" s="536"/>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row>
    <row r="693" spans="1:28" ht="18.75" customHeight="1">
      <c r="A693" s="70"/>
      <c r="B693" s="71"/>
      <c r="C693" s="71"/>
      <c r="D693" s="536"/>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row>
    <row r="694" spans="1:28" ht="18.75" customHeight="1">
      <c r="A694" s="70"/>
      <c r="B694" s="71"/>
      <c r="C694" s="71"/>
      <c r="D694" s="536"/>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row>
    <row r="695" spans="1:28" ht="18.75" customHeight="1">
      <c r="A695" s="70"/>
      <c r="B695" s="71"/>
      <c r="C695" s="71"/>
      <c r="D695" s="536"/>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row>
    <row r="696" spans="1:28" ht="18.75" customHeight="1">
      <c r="A696" s="70"/>
      <c r="B696" s="71"/>
      <c r="C696" s="71"/>
      <c r="D696" s="536"/>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row>
    <row r="697" spans="1:28" ht="18.75" customHeight="1">
      <c r="A697" s="70"/>
      <c r="B697" s="71"/>
      <c r="C697" s="71"/>
      <c r="D697" s="536"/>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row>
    <row r="698" spans="1:28" ht="18.75" customHeight="1">
      <c r="A698" s="70"/>
      <c r="B698" s="71"/>
      <c r="C698" s="71"/>
      <c r="D698" s="536"/>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row>
    <row r="699" spans="1:28" ht="18.75" customHeight="1">
      <c r="A699" s="70"/>
      <c r="B699" s="71"/>
      <c r="C699" s="71"/>
      <c r="D699" s="536"/>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row>
    <row r="700" spans="1:28" ht="18.75" customHeight="1">
      <c r="A700" s="70"/>
      <c r="B700" s="71"/>
      <c r="C700" s="71"/>
      <c r="D700" s="536"/>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row>
    <row r="701" spans="1:28" ht="18.75" customHeight="1">
      <c r="A701" s="70"/>
      <c r="B701" s="71"/>
      <c r="C701" s="71"/>
      <c r="D701" s="536"/>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row>
    <row r="702" spans="1:28" ht="18.75" customHeight="1">
      <c r="A702" s="70"/>
      <c r="B702" s="71"/>
      <c r="C702" s="71"/>
      <c r="D702" s="536"/>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row>
    <row r="703" spans="1:28" ht="18.75" customHeight="1">
      <c r="A703" s="70"/>
      <c r="B703" s="71"/>
      <c r="C703" s="71"/>
      <c r="D703" s="536"/>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row>
    <row r="704" spans="1:28" ht="18.75" customHeight="1">
      <c r="A704" s="70"/>
      <c r="B704" s="71"/>
      <c r="C704" s="71"/>
      <c r="D704" s="536"/>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row>
    <row r="705" spans="1:28" ht="18.75" customHeight="1">
      <c r="A705" s="70"/>
      <c r="B705" s="71"/>
      <c r="C705" s="71"/>
      <c r="D705" s="536"/>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row>
    <row r="706" spans="1:28" ht="18.75" customHeight="1">
      <c r="A706" s="70"/>
      <c r="B706" s="71"/>
      <c r="C706" s="71"/>
      <c r="D706" s="536"/>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row>
    <row r="707" spans="1:28" ht="18.75" customHeight="1">
      <c r="A707" s="70"/>
      <c r="B707" s="71"/>
      <c r="C707" s="71"/>
      <c r="D707" s="536"/>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row>
    <row r="708" spans="1:28" ht="18.75" customHeight="1">
      <c r="A708" s="70"/>
      <c r="B708" s="71"/>
      <c r="C708" s="71"/>
      <c r="D708" s="536"/>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row>
    <row r="709" spans="1:28" ht="18.75" customHeight="1">
      <c r="A709" s="70"/>
      <c r="B709" s="71"/>
      <c r="C709" s="71"/>
      <c r="D709" s="536"/>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row>
    <row r="710" spans="1:28" ht="18.75" customHeight="1">
      <c r="A710" s="70"/>
      <c r="B710" s="71"/>
      <c r="C710" s="71"/>
      <c r="D710" s="536"/>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row>
    <row r="711" spans="1:28" ht="18.75" customHeight="1">
      <c r="A711" s="70"/>
      <c r="B711" s="71"/>
      <c r="C711" s="71"/>
      <c r="D711" s="536"/>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row>
    <row r="712" spans="1:28" ht="18.75" customHeight="1">
      <c r="A712" s="70"/>
      <c r="B712" s="71"/>
      <c r="C712" s="71"/>
      <c r="D712" s="536"/>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row>
    <row r="713" spans="1:28" ht="18.75" customHeight="1">
      <c r="A713" s="70"/>
      <c r="B713" s="71"/>
      <c r="C713" s="71"/>
      <c r="D713" s="536"/>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row>
    <row r="714" spans="1:28" ht="18.75" customHeight="1">
      <c r="A714" s="70"/>
      <c r="B714" s="71"/>
      <c r="C714" s="71"/>
      <c r="D714" s="536"/>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row>
    <row r="715" spans="1:28" ht="18.75" customHeight="1">
      <c r="A715" s="70"/>
      <c r="B715" s="71"/>
      <c r="C715" s="71"/>
      <c r="D715" s="536"/>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row>
    <row r="716" spans="1:28" ht="18.75" customHeight="1">
      <c r="A716" s="70"/>
      <c r="B716" s="71"/>
      <c r="C716" s="71"/>
      <c r="D716" s="536"/>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row>
    <row r="717" spans="1:28" ht="18.75" customHeight="1">
      <c r="A717" s="70"/>
      <c r="B717" s="71"/>
      <c r="C717" s="71"/>
      <c r="D717" s="536"/>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row>
    <row r="718" spans="1:28" ht="18.75" customHeight="1">
      <c r="A718" s="70"/>
      <c r="B718" s="71"/>
      <c r="C718" s="71"/>
      <c r="D718" s="536"/>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row>
    <row r="719" spans="1:28" ht="18.75" customHeight="1">
      <c r="A719" s="70"/>
      <c r="B719" s="71"/>
      <c r="C719" s="71"/>
      <c r="D719" s="536"/>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row>
    <row r="720" spans="1:28" ht="18.75" customHeight="1">
      <c r="A720" s="70"/>
      <c r="B720" s="71"/>
      <c r="C720" s="71"/>
      <c r="D720" s="536"/>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row>
    <row r="721" spans="1:28" ht="18.75" customHeight="1">
      <c r="A721" s="70"/>
      <c r="B721" s="71"/>
      <c r="C721" s="71"/>
      <c r="D721" s="536"/>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row>
    <row r="722" spans="1:28" ht="18.75" customHeight="1">
      <c r="A722" s="70"/>
      <c r="B722" s="71"/>
      <c r="C722" s="71"/>
      <c r="D722" s="536"/>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row>
    <row r="723" spans="1:28" ht="18.75" customHeight="1">
      <c r="A723" s="70"/>
      <c r="B723" s="71"/>
      <c r="C723" s="71"/>
      <c r="D723" s="536"/>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row>
    <row r="724" spans="1:28" ht="18.75" customHeight="1">
      <c r="A724" s="70"/>
      <c r="B724" s="71"/>
      <c r="C724" s="71"/>
      <c r="D724" s="536"/>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row>
    <row r="725" spans="1:28" ht="18.75" customHeight="1">
      <c r="A725" s="70"/>
      <c r="B725" s="71"/>
      <c r="C725" s="71"/>
      <c r="D725" s="536"/>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row>
    <row r="726" spans="1:28" ht="18.75" customHeight="1">
      <c r="A726" s="70"/>
      <c r="B726" s="71"/>
      <c r="C726" s="71"/>
      <c r="D726" s="536"/>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row>
    <row r="727" spans="1:28" ht="18.75" customHeight="1">
      <c r="A727" s="70"/>
      <c r="B727" s="71"/>
      <c r="C727" s="71"/>
      <c r="D727" s="536"/>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row>
    <row r="728" spans="1:28" ht="18.75" customHeight="1">
      <c r="A728" s="70"/>
      <c r="B728" s="71"/>
      <c r="C728" s="71"/>
      <c r="D728" s="536"/>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row>
    <row r="729" spans="1:28" ht="18.75" customHeight="1">
      <c r="A729" s="70"/>
      <c r="B729" s="71"/>
      <c r="C729" s="71"/>
      <c r="D729" s="536"/>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row>
    <row r="730" spans="1:28" ht="18.75" customHeight="1">
      <c r="A730" s="70"/>
      <c r="B730" s="71"/>
      <c r="C730" s="71"/>
      <c r="D730" s="536"/>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row>
    <row r="731" spans="1:28" ht="18.75" customHeight="1">
      <c r="A731" s="70"/>
      <c r="B731" s="71"/>
      <c r="C731" s="71"/>
      <c r="D731" s="536"/>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row>
    <row r="732" spans="1:28" ht="18.75" customHeight="1">
      <c r="A732" s="70"/>
      <c r="B732" s="71"/>
      <c r="C732" s="71"/>
      <c r="D732" s="536"/>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row>
    <row r="733" spans="1:28" ht="18.75" customHeight="1">
      <c r="A733" s="70"/>
      <c r="B733" s="71"/>
      <c r="C733" s="71"/>
      <c r="D733" s="536"/>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row>
    <row r="734" spans="1:28" ht="18.75" customHeight="1">
      <c r="A734" s="70"/>
      <c r="B734" s="71"/>
      <c r="C734" s="71"/>
      <c r="D734" s="536"/>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row>
    <row r="735" spans="1:28" ht="18.75" customHeight="1">
      <c r="A735" s="70"/>
      <c r="B735" s="71"/>
      <c r="C735" s="71"/>
      <c r="D735" s="536"/>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row>
    <row r="736" spans="1:28" ht="18.75" customHeight="1">
      <c r="A736" s="70"/>
      <c r="B736" s="71"/>
      <c r="C736" s="71"/>
      <c r="D736" s="536"/>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row>
    <row r="737" spans="1:28" ht="18.75" customHeight="1">
      <c r="A737" s="70"/>
      <c r="B737" s="71"/>
      <c r="C737" s="71"/>
      <c r="D737" s="536"/>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row>
    <row r="738" spans="1:28" ht="18.75" customHeight="1">
      <c r="A738" s="70"/>
      <c r="B738" s="71"/>
      <c r="C738" s="71"/>
      <c r="D738" s="536"/>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row>
    <row r="739" spans="1:28" ht="18.75" customHeight="1">
      <c r="A739" s="70"/>
      <c r="B739" s="71"/>
      <c r="C739" s="71"/>
      <c r="D739" s="536"/>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row>
    <row r="740" spans="1:28" ht="18.75" customHeight="1">
      <c r="A740" s="70"/>
      <c r="B740" s="71"/>
      <c r="C740" s="71"/>
      <c r="D740" s="536"/>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row>
    <row r="741" spans="1:28" ht="18.75" customHeight="1">
      <c r="A741" s="70"/>
      <c r="B741" s="71"/>
      <c r="C741" s="71"/>
      <c r="D741" s="536"/>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row>
    <row r="742" spans="1:28" ht="18.75" customHeight="1">
      <c r="A742" s="70"/>
      <c r="B742" s="71"/>
      <c r="C742" s="71"/>
      <c r="D742" s="536"/>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row>
    <row r="743" spans="1:28" ht="18.75" customHeight="1">
      <c r="A743" s="70"/>
      <c r="B743" s="71"/>
      <c r="C743" s="71"/>
      <c r="D743" s="536"/>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row>
    <row r="744" spans="1:28" ht="18.75" customHeight="1">
      <c r="A744" s="70"/>
      <c r="B744" s="71"/>
      <c r="C744" s="71"/>
      <c r="D744" s="536"/>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row>
    <row r="745" spans="1:28" ht="18.75" customHeight="1">
      <c r="A745" s="70"/>
      <c r="B745" s="71"/>
      <c r="C745" s="71"/>
      <c r="D745" s="536"/>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row>
    <row r="746" spans="1:28" ht="18.75" customHeight="1">
      <c r="A746" s="70"/>
      <c r="B746" s="71"/>
      <c r="C746" s="71"/>
      <c r="D746" s="536"/>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row>
    <row r="747" spans="1:28" ht="18.75" customHeight="1">
      <c r="A747" s="70"/>
      <c r="B747" s="71"/>
      <c r="C747" s="71"/>
      <c r="D747" s="536"/>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row>
    <row r="748" spans="1:28" ht="18.75" customHeight="1">
      <c r="A748" s="70"/>
      <c r="B748" s="71"/>
      <c r="C748" s="71"/>
      <c r="D748" s="536"/>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row>
    <row r="749" spans="1:28" ht="18.75" customHeight="1">
      <c r="A749" s="70"/>
      <c r="B749" s="71"/>
      <c r="C749" s="71"/>
      <c r="D749" s="536"/>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row>
    <row r="750" spans="1:28" ht="18.75" customHeight="1">
      <c r="A750" s="70"/>
      <c r="B750" s="71"/>
      <c r="C750" s="71"/>
      <c r="D750" s="536"/>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row>
    <row r="751" spans="1:28" ht="18.75" customHeight="1">
      <c r="A751" s="70"/>
      <c r="B751" s="71"/>
      <c r="C751" s="71"/>
      <c r="D751" s="536"/>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row>
    <row r="752" spans="1:28" ht="18.75" customHeight="1">
      <c r="A752" s="70"/>
      <c r="B752" s="71"/>
      <c r="C752" s="71"/>
      <c r="D752" s="536"/>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row>
    <row r="753" spans="1:28" ht="18.75" customHeight="1">
      <c r="A753" s="70"/>
      <c r="B753" s="71"/>
      <c r="C753" s="71"/>
      <c r="D753" s="536"/>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row>
    <row r="754" spans="1:28" ht="18.75" customHeight="1">
      <c r="A754" s="70"/>
      <c r="B754" s="71"/>
      <c r="C754" s="71"/>
      <c r="D754" s="536"/>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row>
    <row r="755" spans="1:28" ht="18.75" customHeight="1">
      <c r="A755" s="70"/>
      <c r="B755" s="71"/>
      <c r="C755" s="71"/>
      <c r="D755" s="536"/>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row>
    <row r="756" spans="1:28" ht="18.75" customHeight="1">
      <c r="A756" s="70"/>
      <c r="B756" s="71"/>
      <c r="C756" s="71"/>
      <c r="D756" s="536"/>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row>
    <row r="757" spans="1:28" ht="18.75" customHeight="1">
      <c r="A757" s="70"/>
      <c r="B757" s="71"/>
      <c r="C757" s="71"/>
      <c r="D757" s="536"/>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row>
    <row r="758" spans="1:28" ht="18.75" customHeight="1">
      <c r="A758" s="70"/>
      <c r="B758" s="71"/>
      <c r="C758" s="71"/>
      <c r="D758" s="536"/>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row>
    <row r="759" spans="1:28" ht="18.75" customHeight="1">
      <c r="A759" s="70"/>
      <c r="B759" s="71"/>
      <c r="C759" s="71"/>
      <c r="D759" s="536"/>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row>
    <row r="760" spans="1:28" ht="18.75" customHeight="1">
      <c r="A760" s="70"/>
      <c r="B760" s="71"/>
      <c r="C760" s="71"/>
      <c r="D760" s="536"/>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row>
    <row r="761" spans="1:28" ht="18.75" customHeight="1">
      <c r="A761" s="70"/>
      <c r="B761" s="71"/>
      <c r="C761" s="71"/>
      <c r="D761" s="536"/>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row>
    <row r="762" spans="1:28" ht="18.75" customHeight="1">
      <c r="A762" s="70"/>
      <c r="B762" s="71"/>
      <c r="C762" s="71"/>
      <c r="D762" s="536"/>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row>
    <row r="763" spans="1:28" ht="18.75" customHeight="1">
      <c r="A763" s="70"/>
      <c r="B763" s="71"/>
      <c r="C763" s="71"/>
      <c r="D763" s="536"/>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row>
    <row r="764" spans="1:28" ht="18.75" customHeight="1">
      <c r="A764" s="70"/>
      <c r="B764" s="71"/>
      <c r="C764" s="71"/>
      <c r="D764" s="536"/>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row>
    <row r="765" spans="1:28" ht="18.75" customHeight="1">
      <c r="A765" s="70"/>
      <c r="B765" s="71"/>
      <c r="C765" s="71"/>
      <c r="D765" s="536"/>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row>
    <row r="766" spans="1:28" ht="18.75" customHeight="1">
      <c r="A766" s="70"/>
      <c r="B766" s="71"/>
      <c r="C766" s="71"/>
      <c r="D766" s="536"/>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row>
    <row r="767" spans="1:28" ht="18.75" customHeight="1">
      <c r="A767" s="70"/>
      <c r="B767" s="71"/>
      <c r="C767" s="71"/>
      <c r="D767" s="536"/>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row>
    <row r="768" spans="1:28" ht="18.75" customHeight="1">
      <c r="A768" s="70"/>
      <c r="B768" s="71"/>
      <c r="C768" s="71"/>
      <c r="D768" s="536"/>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row>
    <row r="769" spans="1:28" ht="18.75" customHeight="1">
      <c r="A769" s="70"/>
      <c r="B769" s="71"/>
      <c r="C769" s="71"/>
      <c r="D769" s="536"/>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row>
    <row r="770" spans="1:28" ht="18.75" customHeight="1">
      <c r="A770" s="70"/>
      <c r="B770" s="71"/>
      <c r="C770" s="71"/>
      <c r="D770" s="536"/>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row>
    <row r="771" spans="1:28" ht="18.75" customHeight="1">
      <c r="A771" s="70"/>
      <c r="B771" s="71"/>
      <c r="C771" s="71"/>
      <c r="D771" s="536"/>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row>
    <row r="772" spans="1:28" ht="18.75" customHeight="1">
      <c r="A772" s="70"/>
      <c r="B772" s="71"/>
      <c r="C772" s="71"/>
      <c r="D772" s="536"/>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row>
    <row r="773" spans="1:28" ht="18.75" customHeight="1">
      <c r="A773" s="70"/>
      <c r="B773" s="71"/>
      <c r="C773" s="71"/>
      <c r="D773" s="536"/>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row>
    <row r="774" spans="1:28" ht="18.75" customHeight="1">
      <c r="A774" s="70"/>
      <c r="B774" s="71"/>
      <c r="C774" s="71"/>
      <c r="D774" s="536"/>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row>
    <row r="775" spans="1:28" ht="18.75" customHeight="1">
      <c r="A775" s="70"/>
      <c r="B775" s="71"/>
      <c r="C775" s="71"/>
      <c r="D775" s="536"/>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row>
    <row r="776" spans="1:28" ht="18.75" customHeight="1">
      <c r="A776" s="70"/>
      <c r="B776" s="71"/>
      <c r="C776" s="71"/>
      <c r="D776" s="536"/>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row>
    <row r="777" spans="1:28" ht="18.75" customHeight="1">
      <c r="A777" s="70"/>
      <c r="B777" s="71"/>
      <c r="C777" s="71"/>
      <c r="D777" s="536"/>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row>
    <row r="778" spans="1:28" ht="18.75" customHeight="1">
      <c r="A778" s="70"/>
      <c r="B778" s="71"/>
      <c r="C778" s="71"/>
      <c r="D778" s="536"/>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row>
    <row r="779" spans="1:28" ht="18.75" customHeight="1">
      <c r="A779" s="70"/>
      <c r="B779" s="71"/>
      <c r="C779" s="71"/>
      <c r="D779" s="536"/>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row>
    <row r="780" spans="1:28" ht="18.75" customHeight="1">
      <c r="A780" s="70"/>
      <c r="B780" s="71"/>
      <c r="C780" s="71"/>
      <c r="D780" s="536"/>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row>
    <row r="781" spans="1:28" ht="18.75" customHeight="1">
      <c r="A781" s="70"/>
      <c r="B781" s="71"/>
      <c r="C781" s="71"/>
      <c r="D781" s="536"/>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row>
    <row r="782" spans="1:28" ht="18.75" customHeight="1">
      <c r="A782" s="70"/>
      <c r="B782" s="71"/>
      <c r="C782" s="71"/>
      <c r="D782" s="536"/>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row>
    <row r="783" spans="1:28" ht="18.75" customHeight="1">
      <c r="A783" s="70"/>
      <c r="B783" s="71"/>
      <c r="C783" s="71"/>
      <c r="D783" s="536"/>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row>
    <row r="784" spans="1:28" ht="18.75" customHeight="1">
      <c r="A784" s="70"/>
      <c r="B784" s="71"/>
      <c r="C784" s="71"/>
      <c r="D784" s="536"/>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row>
    <row r="785" spans="1:28" ht="18.75" customHeight="1">
      <c r="A785" s="70"/>
      <c r="B785" s="71"/>
      <c r="C785" s="71"/>
      <c r="D785" s="536"/>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row>
    <row r="786" spans="1:28" ht="18.75" customHeight="1">
      <c r="A786" s="70"/>
      <c r="B786" s="71"/>
      <c r="C786" s="71"/>
      <c r="D786" s="536"/>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row>
    <row r="787" spans="1:28" ht="18.75" customHeight="1">
      <c r="A787" s="70"/>
      <c r="B787" s="71"/>
      <c r="C787" s="71"/>
      <c r="D787" s="536"/>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row>
    <row r="788" spans="1:28" ht="18.75" customHeight="1">
      <c r="A788" s="70"/>
      <c r="B788" s="71"/>
      <c r="C788" s="71"/>
      <c r="D788" s="536"/>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row>
    <row r="789" spans="1:28" ht="18.75" customHeight="1">
      <c r="A789" s="70"/>
      <c r="B789" s="71"/>
      <c r="C789" s="71"/>
      <c r="D789" s="536"/>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row>
    <row r="790" spans="1:28" ht="18.75" customHeight="1">
      <c r="A790" s="70"/>
      <c r="B790" s="71"/>
      <c r="C790" s="71"/>
      <c r="D790" s="536"/>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row>
    <row r="791" spans="1:28" ht="18.75" customHeight="1">
      <c r="A791" s="70"/>
      <c r="B791" s="71"/>
      <c r="C791" s="71"/>
      <c r="D791" s="536"/>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row>
    <row r="792" spans="1:28" ht="18.75" customHeight="1">
      <c r="A792" s="70"/>
      <c r="B792" s="71"/>
      <c r="C792" s="71"/>
      <c r="D792" s="536"/>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row>
    <row r="793" spans="1:28" ht="18.75" customHeight="1">
      <c r="A793" s="70"/>
      <c r="B793" s="71"/>
      <c r="C793" s="71"/>
      <c r="D793" s="536"/>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row>
    <row r="794" spans="1:28" ht="18.75" customHeight="1">
      <c r="A794" s="70"/>
      <c r="B794" s="71"/>
      <c r="C794" s="71"/>
      <c r="D794" s="536"/>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row>
    <row r="795" spans="1:28" ht="18.75" customHeight="1">
      <c r="A795" s="70"/>
      <c r="B795" s="71"/>
      <c r="C795" s="71"/>
      <c r="D795" s="536"/>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row>
    <row r="796" spans="1:28" ht="18.75" customHeight="1">
      <c r="A796" s="70"/>
      <c r="B796" s="71"/>
      <c r="C796" s="71"/>
      <c r="D796" s="536"/>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row>
    <row r="797" spans="1:28" ht="18.75" customHeight="1">
      <c r="A797" s="70"/>
      <c r="B797" s="71"/>
      <c r="C797" s="71"/>
      <c r="D797" s="536"/>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row>
    <row r="798" spans="1:28" ht="18.75" customHeight="1">
      <c r="A798" s="70"/>
      <c r="B798" s="71"/>
      <c r="C798" s="71"/>
      <c r="D798" s="536"/>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row>
    <row r="799" spans="1:28" ht="18.75" customHeight="1">
      <c r="A799" s="70"/>
      <c r="B799" s="71"/>
      <c r="C799" s="71"/>
      <c r="D799" s="536"/>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row>
    <row r="800" spans="1:28" ht="18.75" customHeight="1">
      <c r="A800" s="70"/>
      <c r="B800" s="71"/>
      <c r="C800" s="71"/>
      <c r="D800" s="536"/>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row>
    <row r="801" spans="1:28" ht="18.75" customHeight="1">
      <c r="A801" s="70"/>
      <c r="B801" s="71"/>
      <c r="C801" s="71"/>
      <c r="D801" s="536"/>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row>
    <row r="802" spans="1:28" ht="18.75" customHeight="1">
      <c r="A802" s="70"/>
      <c r="B802" s="71"/>
      <c r="C802" s="71"/>
      <c r="D802" s="536"/>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row>
    <row r="803" spans="1:28" ht="18.75" customHeight="1">
      <c r="A803" s="70"/>
      <c r="B803" s="71"/>
      <c r="C803" s="71"/>
      <c r="D803" s="536"/>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row>
    <row r="804" spans="1:28" ht="18.75" customHeight="1">
      <c r="A804" s="70"/>
      <c r="B804" s="71"/>
      <c r="C804" s="71"/>
      <c r="D804" s="536"/>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row>
    <row r="805" spans="1:28" ht="18.75" customHeight="1">
      <c r="A805" s="70"/>
      <c r="B805" s="71"/>
      <c r="C805" s="71"/>
      <c r="D805" s="536"/>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row>
    <row r="806" spans="1:28" ht="18.75" customHeight="1">
      <c r="A806" s="70"/>
      <c r="B806" s="71"/>
      <c r="C806" s="71"/>
      <c r="D806" s="536"/>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row>
    <row r="807" spans="1:28" ht="18.75" customHeight="1">
      <c r="A807" s="70"/>
      <c r="B807" s="71"/>
      <c r="C807" s="71"/>
      <c r="D807" s="536"/>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row>
    <row r="808" spans="1:28" ht="18.75" customHeight="1">
      <c r="A808" s="70"/>
      <c r="B808" s="71"/>
      <c r="C808" s="71"/>
      <c r="D808" s="536"/>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row>
    <row r="809" spans="1:28" ht="18.75" customHeight="1">
      <c r="A809" s="70"/>
      <c r="B809" s="71"/>
      <c r="C809" s="71"/>
      <c r="D809" s="536"/>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row>
    <row r="810" spans="1:28" ht="18.75" customHeight="1">
      <c r="A810" s="70"/>
      <c r="B810" s="71"/>
      <c r="C810" s="71"/>
      <c r="D810" s="536"/>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row>
    <row r="811" spans="1:28" ht="18.75" customHeight="1">
      <c r="A811" s="70"/>
      <c r="B811" s="71"/>
      <c r="C811" s="71"/>
      <c r="D811" s="536"/>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row>
    <row r="812" spans="1:28" ht="18.75" customHeight="1">
      <c r="A812" s="70"/>
      <c r="B812" s="71"/>
      <c r="C812" s="71"/>
      <c r="D812" s="536"/>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row>
    <row r="813" spans="1:28" ht="18.75" customHeight="1">
      <c r="A813" s="70"/>
      <c r="B813" s="71"/>
      <c r="C813" s="71"/>
      <c r="D813" s="536"/>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row>
    <row r="814" spans="1:28" ht="18.75" customHeight="1">
      <c r="A814" s="70"/>
      <c r="B814" s="71"/>
      <c r="C814" s="71"/>
      <c r="D814" s="536"/>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row>
    <row r="815" spans="1:28" ht="18.75" customHeight="1">
      <c r="A815" s="70"/>
      <c r="B815" s="71"/>
      <c r="C815" s="71"/>
      <c r="D815" s="536"/>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row>
    <row r="816" spans="1:28" ht="18.75" customHeight="1">
      <c r="A816" s="70"/>
      <c r="B816" s="71"/>
      <c r="C816" s="71"/>
      <c r="D816" s="536"/>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row>
    <row r="817" spans="1:28" ht="18.75" customHeight="1">
      <c r="A817" s="70"/>
      <c r="B817" s="71"/>
      <c r="C817" s="71"/>
      <c r="D817" s="536"/>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row>
    <row r="818" spans="1:28" ht="18.75" customHeight="1">
      <c r="A818" s="70"/>
      <c r="B818" s="71"/>
      <c r="C818" s="71"/>
      <c r="D818" s="536"/>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row>
    <row r="819" spans="1:28" ht="18.75" customHeight="1">
      <c r="A819" s="70"/>
      <c r="B819" s="71"/>
      <c r="C819" s="71"/>
      <c r="D819" s="536"/>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row>
    <row r="820" spans="1:28" ht="18.75" customHeight="1">
      <c r="A820" s="70"/>
      <c r="B820" s="71"/>
      <c r="C820" s="71"/>
      <c r="D820" s="536"/>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row>
    <row r="821" spans="1:28" ht="18.75" customHeight="1">
      <c r="A821" s="70"/>
      <c r="B821" s="71"/>
      <c r="C821" s="71"/>
      <c r="D821" s="536"/>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row>
    <row r="822" spans="1:28" ht="18.75" customHeight="1">
      <c r="A822" s="70"/>
      <c r="B822" s="71"/>
      <c r="C822" s="71"/>
      <c r="D822" s="536"/>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row>
    <row r="823" spans="1:28" ht="18.75" customHeight="1">
      <c r="A823" s="70"/>
      <c r="B823" s="71"/>
      <c r="C823" s="71"/>
      <c r="D823" s="536"/>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row>
    <row r="824" spans="1:28" ht="18.75" customHeight="1">
      <c r="A824" s="70"/>
      <c r="B824" s="71"/>
      <c r="C824" s="71"/>
      <c r="D824" s="536"/>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row>
    <row r="825" spans="1:28" ht="18.75" customHeight="1">
      <c r="A825" s="70"/>
      <c r="B825" s="71"/>
      <c r="C825" s="71"/>
      <c r="D825" s="536"/>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row>
    <row r="826" spans="1:28" ht="18.75" customHeight="1">
      <c r="A826" s="70"/>
      <c r="B826" s="71"/>
      <c r="C826" s="71"/>
      <c r="D826" s="536"/>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row>
    <row r="827" spans="1:28" ht="18.75" customHeight="1">
      <c r="A827" s="70"/>
      <c r="B827" s="71"/>
      <c r="C827" s="71"/>
      <c r="D827" s="536"/>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row>
    <row r="828" spans="1:28" ht="18.75" customHeight="1">
      <c r="A828" s="70"/>
      <c r="B828" s="71"/>
      <c r="C828" s="71"/>
      <c r="D828" s="536"/>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row>
    <row r="829" spans="1:28" ht="18.75" customHeight="1">
      <c r="A829" s="70"/>
      <c r="B829" s="71"/>
      <c r="C829" s="71"/>
      <c r="D829" s="536"/>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row>
    <row r="830" spans="1:28" ht="18.75" customHeight="1">
      <c r="A830" s="70"/>
      <c r="B830" s="71"/>
      <c r="C830" s="71"/>
      <c r="D830" s="536"/>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row>
    <row r="831" spans="1:28" ht="18.75" customHeight="1">
      <c r="A831" s="70"/>
      <c r="B831" s="71"/>
      <c r="C831" s="71"/>
      <c r="D831" s="536"/>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row>
    <row r="832" spans="1:28" ht="18.75" customHeight="1">
      <c r="A832" s="70"/>
      <c r="B832" s="71"/>
      <c r="C832" s="71"/>
      <c r="D832" s="536"/>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row>
    <row r="833" spans="1:28" ht="18.75" customHeight="1">
      <c r="A833" s="70"/>
      <c r="B833" s="71"/>
      <c r="C833" s="71"/>
      <c r="D833" s="536"/>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row>
    <row r="834" spans="1:28" ht="18.75" customHeight="1">
      <c r="A834" s="70"/>
      <c r="B834" s="71"/>
      <c r="C834" s="71"/>
      <c r="D834" s="536"/>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row>
    <row r="835" spans="1:28" ht="18.75" customHeight="1">
      <c r="A835" s="70"/>
      <c r="B835" s="71"/>
      <c r="C835" s="71"/>
      <c r="D835" s="536"/>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row>
    <row r="836" spans="1:28" ht="18.75" customHeight="1">
      <c r="A836" s="70"/>
      <c r="B836" s="71"/>
      <c r="C836" s="71"/>
      <c r="D836" s="536"/>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row>
    <row r="837" spans="1:28" ht="18.75" customHeight="1">
      <c r="A837" s="70"/>
      <c r="B837" s="71"/>
      <c r="C837" s="71"/>
      <c r="D837" s="536"/>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row>
    <row r="838" spans="1:28" ht="18.75" customHeight="1">
      <c r="A838" s="70"/>
      <c r="B838" s="71"/>
      <c r="C838" s="71"/>
      <c r="D838" s="536"/>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row>
    <row r="839" spans="1:28" ht="18.75" customHeight="1">
      <c r="A839" s="70"/>
      <c r="B839" s="71"/>
      <c r="C839" s="71"/>
      <c r="D839" s="536"/>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row>
    <row r="840" spans="1:28" ht="18.75" customHeight="1">
      <c r="A840" s="70"/>
      <c r="B840" s="71"/>
      <c r="C840" s="71"/>
      <c r="D840" s="536"/>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row>
    <row r="841" spans="1:28" ht="18.75" customHeight="1">
      <c r="A841" s="70"/>
      <c r="B841" s="71"/>
      <c r="C841" s="71"/>
      <c r="D841" s="536"/>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row>
    <row r="842" spans="1:28" ht="18.75" customHeight="1">
      <c r="A842" s="70"/>
      <c r="B842" s="71"/>
      <c r="C842" s="71"/>
      <c r="D842" s="536"/>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row>
    <row r="843" spans="1:28" ht="18.75" customHeight="1">
      <c r="A843" s="70"/>
      <c r="B843" s="71"/>
      <c r="C843" s="71"/>
      <c r="D843" s="536"/>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row>
    <row r="844" spans="1:28" ht="18.75" customHeight="1">
      <c r="A844" s="70"/>
      <c r="B844" s="71"/>
      <c r="C844" s="71"/>
      <c r="D844" s="536"/>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row>
    <row r="845" spans="1:28" ht="18.75" customHeight="1">
      <c r="A845" s="70"/>
      <c r="B845" s="71"/>
      <c r="C845" s="71"/>
      <c r="D845" s="536"/>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row>
    <row r="846" spans="1:28" ht="18.75" customHeight="1">
      <c r="A846" s="70"/>
      <c r="B846" s="71"/>
      <c r="C846" s="71"/>
      <c r="D846" s="536"/>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row>
    <row r="847" spans="1:28" ht="18.75" customHeight="1">
      <c r="A847" s="70"/>
      <c r="B847" s="71"/>
      <c r="C847" s="71"/>
      <c r="D847" s="536"/>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row>
    <row r="848" spans="1:28" ht="18.75" customHeight="1">
      <c r="A848" s="70"/>
      <c r="B848" s="71"/>
      <c r="C848" s="71"/>
      <c r="D848" s="536"/>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row>
    <row r="849" spans="1:28" ht="18.75" customHeight="1">
      <c r="A849" s="70"/>
      <c r="B849" s="71"/>
      <c r="C849" s="71"/>
      <c r="D849" s="536"/>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row>
    <row r="850" spans="1:28" ht="18.75" customHeight="1">
      <c r="A850" s="70"/>
      <c r="B850" s="71"/>
      <c r="C850" s="71"/>
      <c r="D850" s="536"/>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row>
    <row r="851" spans="1:28" ht="18.75" customHeight="1">
      <c r="A851" s="70"/>
      <c r="B851" s="71"/>
      <c r="C851" s="71"/>
      <c r="D851" s="536"/>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row>
    <row r="852" spans="1:28" ht="18.75" customHeight="1">
      <c r="A852" s="70"/>
      <c r="B852" s="71"/>
      <c r="C852" s="71"/>
      <c r="D852" s="536"/>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row>
    <row r="853" spans="1:28" ht="18.75" customHeight="1">
      <c r="A853" s="70"/>
      <c r="B853" s="71"/>
      <c r="C853" s="71"/>
      <c r="D853" s="536"/>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row>
    <row r="854" spans="1:28" ht="18.75" customHeight="1">
      <c r="A854" s="70"/>
      <c r="B854" s="71"/>
      <c r="C854" s="71"/>
      <c r="D854" s="536"/>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row>
    <row r="855" spans="1:28" ht="18.75" customHeight="1">
      <c r="A855" s="70"/>
      <c r="B855" s="71"/>
      <c r="C855" s="71"/>
      <c r="D855" s="536"/>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row>
    <row r="856" spans="1:28" ht="18.75" customHeight="1">
      <c r="A856" s="70"/>
      <c r="B856" s="71"/>
      <c r="C856" s="71"/>
      <c r="D856" s="536"/>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row>
    <row r="857" spans="1:28" ht="18.75" customHeight="1">
      <c r="A857" s="70"/>
      <c r="B857" s="71"/>
      <c r="C857" s="71"/>
      <c r="D857" s="536"/>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row>
    <row r="858" spans="1:28" ht="18.75" customHeight="1">
      <c r="A858" s="70"/>
      <c r="B858" s="71"/>
      <c r="C858" s="71"/>
      <c r="D858" s="536"/>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row>
    <row r="859" spans="1:28" ht="18.75" customHeight="1">
      <c r="A859" s="70"/>
      <c r="B859" s="71"/>
      <c r="C859" s="71"/>
      <c r="D859" s="536"/>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row>
    <row r="860" spans="1:28" ht="18.75" customHeight="1">
      <c r="A860" s="70"/>
      <c r="B860" s="71"/>
      <c r="C860" s="71"/>
      <c r="D860" s="536"/>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row>
    <row r="861" spans="1:28" ht="18.75" customHeight="1">
      <c r="A861" s="70"/>
      <c r="B861" s="71"/>
      <c r="C861" s="71"/>
      <c r="D861" s="536"/>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row>
    <row r="862" spans="1:28" ht="18.75" customHeight="1">
      <c r="A862" s="70"/>
      <c r="B862" s="71"/>
      <c r="C862" s="71"/>
      <c r="D862" s="536"/>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row>
    <row r="863" spans="1:28" ht="18.75" customHeight="1">
      <c r="A863" s="70"/>
      <c r="B863" s="71"/>
      <c r="C863" s="71"/>
      <c r="D863" s="536"/>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row>
    <row r="864" spans="1:28" ht="18.75" customHeight="1">
      <c r="A864" s="70"/>
      <c r="B864" s="71"/>
      <c r="C864" s="71"/>
      <c r="D864" s="536"/>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row>
    <row r="865" spans="1:28" ht="18.75" customHeight="1">
      <c r="A865" s="70"/>
      <c r="B865" s="71"/>
      <c r="C865" s="71"/>
      <c r="D865" s="536"/>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row>
    <row r="866" spans="1:28" ht="18.75" customHeight="1">
      <c r="A866" s="70"/>
      <c r="B866" s="71"/>
      <c r="C866" s="71"/>
      <c r="D866" s="536"/>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row>
    <row r="867" spans="1:28" ht="18.75" customHeight="1">
      <c r="A867" s="70"/>
      <c r="B867" s="71"/>
      <c r="C867" s="71"/>
      <c r="D867" s="536"/>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row>
    <row r="868" spans="1:28" ht="18.75" customHeight="1">
      <c r="A868" s="70"/>
      <c r="B868" s="71"/>
      <c r="C868" s="71"/>
      <c r="D868" s="536"/>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row>
    <row r="869" spans="1:28" ht="18.75" customHeight="1">
      <c r="A869" s="70"/>
      <c r="B869" s="71"/>
      <c r="C869" s="71"/>
      <c r="D869" s="536"/>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row>
    <row r="870" spans="1:28" ht="18.75" customHeight="1">
      <c r="A870" s="70"/>
      <c r="B870" s="71"/>
      <c r="C870" s="71"/>
      <c r="D870" s="536"/>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row>
    <row r="871" spans="1:28" ht="18.75" customHeight="1">
      <c r="A871" s="70"/>
      <c r="B871" s="71"/>
      <c r="C871" s="71"/>
      <c r="D871" s="536"/>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row>
    <row r="872" spans="1:28" ht="18.75" customHeight="1">
      <c r="A872" s="70"/>
      <c r="B872" s="71"/>
      <c r="C872" s="71"/>
      <c r="D872" s="536"/>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row>
    <row r="873" spans="1:28" ht="18.75" customHeight="1">
      <c r="A873" s="70"/>
      <c r="B873" s="71"/>
      <c r="C873" s="71"/>
      <c r="D873" s="536"/>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row>
    <row r="874" spans="1:28" ht="18.75" customHeight="1">
      <c r="A874" s="70"/>
      <c r="B874" s="71"/>
      <c r="C874" s="71"/>
      <c r="D874" s="536"/>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row>
    <row r="875" spans="1:28" ht="18.75" customHeight="1">
      <c r="A875" s="70"/>
      <c r="B875" s="71"/>
      <c r="C875" s="71"/>
      <c r="D875" s="536"/>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row>
    <row r="876" spans="1:28" ht="18.75" customHeight="1">
      <c r="A876" s="70"/>
      <c r="B876" s="71"/>
      <c r="C876" s="71"/>
      <c r="D876" s="536"/>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row>
    <row r="877" spans="1:28" ht="18.75" customHeight="1">
      <c r="A877" s="70"/>
      <c r="B877" s="71"/>
      <c r="C877" s="71"/>
      <c r="D877" s="536"/>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row>
    <row r="878" spans="1:28" ht="18.75" customHeight="1">
      <c r="A878" s="70"/>
      <c r="B878" s="71"/>
      <c r="C878" s="71"/>
      <c r="D878" s="536"/>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row>
    <row r="879" spans="1:28" ht="18.75" customHeight="1">
      <c r="A879" s="70"/>
      <c r="B879" s="71"/>
      <c r="C879" s="71"/>
      <c r="D879" s="536"/>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row>
    <row r="880" spans="1:28" ht="18.75" customHeight="1">
      <c r="A880" s="70"/>
      <c r="B880" s="71"/>
      <c r="C880" s="71"/>
      <c r="D880" s="536"/>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row>
    <row r="881" spans="1:28" ht="18.75" customHeight="1">
      <c r="A881" s="70"/>
      <c r="B881" s="71"/>
      <c r="C881" s="71"/>
      <c r="D881" s="536"/>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row>
    <row r="882" spans="1:28" ht="18.75" customHeight="1">
      <c r="A882" s="70"/>
      <c r="B882" s="71"/>
      <c r="C882" s="71"/>
      <c r="D882" s="536"/>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row>
    <row r="883" spans="1:28" ht="18.75" customHeight="1">
      <c r="A883" s="70"/>
      <c r="B883" s="71"/>
      <c r="C883" s="71"/>
      <c r="D883" s="536"/>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row>
    <row r="884" spans="1:28" ht="18.75" customHeight="1">
      <c r="A884" s="70"/>
      <c r="B884" s="71"/>
      <c r="C884" s="71"/>
      <c r="D884" s="536"/>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row>
    <row r="885" spans="1:28" ht="18.75" customHeight="1">
      <c r="A885" s="70"/>
      <c r="B885" s="71"/>
      <c r="C885" s="71"/>
      <c r="D885" s="536"/>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row>
    <row r="886" spans="1:28" ht="18.75" customHeight="1">
      <c r="A886" s="70"/>
      <c r="B886" s="71"/>
      <c r="C886" s="71"/>
      <c r="D886" s="536"/>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row>
    <row r="887" spans="1:28" ht="18.75" customHeight="1">
      <c r="A887" s="70"/>
      <c r="B887" s="71"/>
      <c r="C887" s="71"/>
      <c r="D887" s="536"/>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row>
    <row r="888" spans="1:28" ht="18.75" customHeight="1">
      <c r="A888" s="70"/>
      <c r="B888" s="71"/>
      <c r="C888" s="71"/>
      <c r="D888" s="536"/>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row>
    <row r="889" spans="1:28" ht="18.75" customHeight="1">
      <c r="A889" s="70"/>
      <c r="B889" s="71"/>
      <c r="C889" s="71"/>
      <c r="D889" s="536"/>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row>
    <row r="890" spans="1:28" ht="18.75" customHeight="1">
      <c r="A890" s="70"/>
      <c r="B890" s="71"/>
      <c r="C890" s="71"/>
      <c r="D890" s="536"/>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row>
    <row r="891" spans="1:28" ht="18.75" customHeight="1">
      <c r="A891" s="70"/>
      <c r="B891" s="71"/>
      <c r="C891" s="71"/>
      <c r="D891" s="536"/>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row>
    <row r="892" spans="1:28" ht="18.75" customHeight="1">
      <c r="A892" s="70"/>
      <c r="B892" s="71"/>
      <c r="C892" s="71"/>
      <c r="D892" s="536"/>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row>
    <row r="893" spans="1:28" ht="18.75" customHeight="1">
      <c r="A893" s="70"/>
      <c r="B893" s="71"/>
      <c r="C893" s="71"/>
      <c r="D893" s="536"/>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row>
    <row r="894" spans="1:28" ht="18.75" customHeight="1">
      <c r="A894" s="70"/>
      <c r="B894" s="71"/>
      <c r="C894" s="71"/>
      <c r="D894" s="536"/>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row>
    <row r="895" spans="1:28" ht="18.75" customHeight="1">
      <c r="A895" s="70"/>
      <c r="B895" s="71"/>
      <c r="C895" s="71"/>
      <c r="D895" s="536"/>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row>
    <row r="896" spans="1:28" ht="18.75" customHeight="1">
      <c r="A896" s="70"/>
      <c r="B896" s="71"/>
      <c r="C896" s="71"/>
      <c r="D896" s="536"/>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row>
    <row r="897" spans="1:28" ht="18.75" customHeight="1">
      <c r="A897" s="70"/>
      <c r="B897" s="71"/>
      <c r="C897" s="71"/>
      <c r="D897" s="536"/>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row>
    <row r="898" spans="1:28" ht="18.75" customHeight="1">
      <c r="A898" s="70"/>
      <c r="B898" s="71"/>
      <c r="C898" s="71"/>
      <c r="D898" s="536"/>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row>
    <row r="899" spans="1:28" ht="18.75" customHeight="1">
      <c r="A899" s="70"/>
      <c r="B899" s="71"/>
      <c r="C899" s="71"/>
      <c r="D899" s="536"/>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row>
    <row r="900" spans="1:28" ht="18.75" customHeight="1">
      <c r="A900" s="70"/>
      <c r="B900" s="71"/>
      <c r="C900" s="71"/>
      <c r="D900" s="536"/>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row>
    <row r="901" spans="1:28" ht="18.75" customHeight="1">
      <c r="A901" s="70"/>
      <c r="B901" s="71"/>
      <c r="C901" s="71"/>
      <c r="D901" s="536"/>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row>
    <row r="902" spans="1:28" ht="18.75" customHeight="1">
      <c r="A902" s="70"/>
      <c r="B902" s="71"/>
      <c r="C902" s="71"/>
      <c r="D902" s="536"/>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row>
    <row r="903" spans="1:28" ht="18.75" customHeight="1">
      <c r="A903" s="70"/>
      <c r="B903" s="71"/>
      <c r="C903" s="71"/>
      <c r="D903" s="536"/>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row>
    <row r="904" spans="1:28" ht="18.75" customHeight="1">
      <c r="A904" s="70"/>
      <c r="B904" s="71"/>
      <c r="C904" s="71"/>
      <c r="D904" s="536"/>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row>
    <row r="905" spans="1:28" ht="18.75" customHeight="1">
      <c r="A905" s="70"/>
      <c r="B905" s="71"/>
      <c r="C905" s="71"/>
      <c r="D905" s="536"/>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row>
    <row r="906" spans="1:28" ht="18.75" customHeight="1">
      <c r="A906" s="70"/>
      <c r="B906" s="71"/>
      <c r="C906" s="71"/>
      <c r="D906" s="536"/>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row>
    <row r="907" spans="1:28" ht="18.75" customHeight="1">
      <c r="A907" s="70"/>
      <c r="B907" s="71"/>
      <c r="C907" s="71"/>
      <c r="D907" s="536"/>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row>
    <row r="908" spans="1:28" ht="18.75" customHeight="1">
      <c r="A908" s="70"/>
      <c r="B908" s="71"/>
      <c r="C908" s="71"/>
      <c r="D908" s="536"/>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row>
    <row r="909" spans="1:28" ht="18.75" customHeight="1">
      <c r="A909" s="70"/>
      <c r="B909" s="71"/>
      <c r="C909" s="71"/>
      <c r="D909" s="536"/>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row>
    <row r="910" spans="1:28" ht="18.75" customHeight="1">
      <c r="A910" s="70"/>
      <c r="B910" s="71"/>
      <c r="C910" s="71"/>
      <c r="D910" s="536"/>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row>
    <row r="911" spans="1:28" ht="18.75" customHeight="1">
      <c r="A911" s="70"/>
      <c r="B911" s="71"/>
      <c r="C911" s="71"/>
      <c r="D911" s="536"/>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row>
    <row r="912" spans="1:28" ht="18.75" customHeight="1">
      <c r="A912" s="70"/>
      <c r="B912" s="71"/>
      <c r="C912" s="71"/>
      <c r="D912" s="536"/>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row>
    <row r="913" spans="1:28" ht="18.75" customHeight="1">
      <c r="A913" s="70"/>
      <c r="B913" s="71"/>
      <c r="C913" s="71"/>
      <c r="D913" s="536"/>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row>
    <row r="914" spans="1:28" ht="18.75" customHeight="1">
      <c r="A914" s="70"/>
      <c r="B914" s="71"/>
      <c r="C914" s="71"/>
      <c r="D914" s="536"/>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row>
    <row r="915" spans="1:28" ht="18.75" customHeight="1">
      <c r="A915" s="70"/>
      <c r="B915" s="71"/>
      <c r="C915" s="71"/>
      <c r="D915" s="536"/>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row>
    <row r="916" spans="1:28" ht="18.75" customHeight="1">
      <c r="A916" s="70"/>
      <c r="B916" s="71"/>
      <c r="C916" s="71"/>
      <c r="D916" s="536"/>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row>
    <row r="917" spans="1:28" ht="18.75" customHeight="1">
      <c r="A917" s="70"/>
      <c r="B917" s="71"/>
      <c r="C917" s="71"/>
      <c r="D917" s="536"/>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row>
    <row r="918" spans="1:28" ht="18.75" customHeight="1">
      <c r="A918" s="70"/>
      <c r="B918" s="71"/>
      <c r="C918" s="71"/>
      <c r="D918" s="536"/>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row>
    <row r="919" spans="1:28" ht="18.75" customHeight="1">
      <c r="A919" s="70"/>
      <c r="B919" s="71"/>
      <c r="C919" s="71"/>
      <c r="D919" s="536"/>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row>
    <row r="920" spans="1:28" ht="18.75" customHeight="1">
      <c r="A920" s="70"/>
      <c r="B920" s="71"/>
      <c r="C920" s="71"/>
      <c r="D920" s="536"/>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row>
    <row r="921" spans="1:28" ht="18.75" customHeight="1">
      <c r="A921" s="70"/>
      <c r="B921" s="71"/>
      <c r="C921" s="71"/>
      <c r="D921" s="536"/>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row>
    <row r="922" spans="1:28" ht="18.75" customHeight="1">
      <c r="A922" s="70"/>
      <c r="B922" s="71"/>
      <c r="C922" s="71"/>
      <c r="D922" s="536"/>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row>
    <row r="923" spans="1:28" ht="18.75" customHeight="1">
      <c r="A923" s="70"/>
      <c r="B923" s="71"/>
      <c r="C923" s="71"/>
      <c r="D923" s="536"/>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row>
    <row r="924" spans="1:28" ht="18.75" customHeight="1">
      <c r="A924" s="70"/>
      <c r="B924" s="71"/>
      <c r="C924" s="71"/>
      <c r="D924" s="536"/>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row>
    <row r="925" spans="1:28" ht="18.75" customHeight="1">
      <c r="A925" s="70"/>
      <c r="B925" s="71"/>
      <c r="C925" s="71"/>
      <c r="D925" s="536"/>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row>
    <row r="926" spans="1:28" ht="18.75" customHeight="1">
      <c r="A926" s="70"/>
      <c r="B926" s="71"/>
      <c r="C926" s="71"/>
      <c r="D926" s="536"/>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row>
    <row r="927" spans="1:28" ht="18.75" customHeight="1">
      <c r="A927" s="70"/>
      <c r="B927" s="71"/>
      <c r="C927" s="71"/>
      <c r="D927" s="536"/>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row>
    <row r="928" spans="1:28" ht="18.75" customHeight="1">
      <c r="A928" s="70"/>
      <c r="B928" s="71"/>
      <c r="C928" s="71"/>
      <c r="D928" s="536"/>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row>
    <row r="929" spans="1:28" ht="18.75" customHeight="1">
      <c r="A929" s="70"/>
      <c r="B929" s="71"/>
      <c r="C929" s="71"/>
      <c r="D929" s="536"/>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row>
    <row r="930" spans="1:28" ht="18.75" customHeight="1">
      <c r="A930" s="70"/>
      <c r="B930" s="71"/>
      <c r="C930" s="71"/>
      <c r="D930" s="536"/>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row>
    <row r="931" spans="1:28" ht="18.75" customHeight="1">
      <c r="A931" s="70"/>
      <c r="B931" s="71"/>
      <c r="C931" s="71"/>
      <c r="D931" s="536"/>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row>
    <row r="932" spans="1:28" ht="18.75" customHeight="1">
      <c r="A932" s="70"/>
      <c r="B932" s="71"/>
      <c r="C932" s="71"/>
      <c r="D932" s="536"/>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row>
    <row r="933" spans="1:28" ht="18.75" customHeight="1">
      <c r="A933" s="70"/>
      <c r="B933" s="71"/>
      <c r="C933" s="71"/>
      <c r="D933" s="536"/>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row>
    <row r="934" spans="1:28" ht="18.75" customHeight="1">
      <c r="A934" s="70"/>
      <c r="B934" s="71"/>
      <c r="C934" s="71"/>
      <c r="D934" s="536"/>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row>
    <row r="935" spans="1:28" ht="18.75" customHeight="1">
      <c r="A935" s="70"/>
      <c r="B935" s="71"/>
      <c r="C935" s="71"/>
      <c r="D935" s="536"/>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row>
    <row r="936" spans="1:28" ht="18.75" customHeight="1">
      <c r="A936" s="70"/>
      <c r="B936" s="71"/>
      <c r="C936" s="71"/>
      <c r="D936" s="536"/>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row>
    <row r="937" spans="1:28" ht="18.75" customHeight="1">
      <c r="A937" s="70"/>
      <c r="B937" s="71"/>
      <c r="C937" s="71"/>
      <c r="D937" s="536"/>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row>
    <row r="938" spans="1:28" ht="18.75" customHeight="1">
      <c r="A938" s="70"/>
      <c r="B938" s="71"/>
      <c r="C938" s="71"/>
      <c r="D938" s="536"/>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row>
    <row r="939" spans="1:28" ht="18.75" customHeight="1">
      <c r="A939" s="70"/>
      <c r="B939" s="71"/>
      <c r="C939" s="71"/>
      <c r="D939" s="536"/>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row>
    <row r="940" spans="1:28" ht="18.75" customHeight="1">
      <c r="A940" s="70"/>
      <c r="B940" s="71"/>
      <c r="C940" s="71"/>
      <c r="D940" s="536"/>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row>
    <row r="941" spans="1:28" ht="18.75" customHeight="1">
      <c r="A941" s="70"/>
      <c r="B941" s="71"/>
      <c r="C941" s="71"/>
      <c r="D941" s="536"/>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row>
    <row r="942" spans="1:28" ht="18.75" customHeight="1">
      <c r="A942" s="70"/>
      <c r="B942" s="71"/>
      <c r="C942" s="71"/>
      <c r="D942" s="536"/>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row>
    <row r="943" spans="1:28" ht="18.75" customHeight="1">
      <c r="A943" s="70"/>
      <c r="B943" s="71"/>
      <c r="C943" s="71"/>
      <c r="D943" s="536"/>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row>
    <row r="944" spans="1:28" ht="18.75" customHeight="1">
      <c r="A944" s="70"/>
      <c r="B944" s="71"/>
      <c r="C944" s="71"/>
      <c r="D944" s="536"/>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row>
    <row r="945" spans="1:28" ht="18.75" customHeight="1">
      <c r="A945" s="70"/>
      <c r="B945" s="71"/>
      <c r="C945" s="71"/>
      <c r="D945" s="536"/>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row>
    <row r="946" spans="1:28" ht="18.75" customHeight="1">
      <c r="A946" s="70"/>
      <c r="B946" s="71"/>
      <c r="C946" s="71"/>
      <c r="D946" s="536"/>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row>
    <row r="947" spans="1:28" ht="18.75" customHeight="1">
      <c r="A947" s="70"/>
      <c r="B947" s="71"/>
      <c r="C947" s="71"/>
      <c r="D947" s="536"/>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row>
    <row r="948" spans="1:28" ht="18.75" customHeight="1">
      <c r="A948" s="70"/>
      <c r="B948" s="71"/>
      <c r="C948" s="71"/>
      <c r="D948" s="536"/>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row>
    <row r="949" spans="1:28" ht="18.75" customHeight="1">
      <c r="A949" s="70"/>
      <c r="B949" s="71"/>
      <c r="C949" s="71"/>
      <c r="D949" s="536"/>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row>
    <row r="950" spans="1:28" ht="18.75" customHeight="1">
      <c r="A950" s="70"/>
      <c r="B950" s="71"/>
      <c r="C950" s="71"/>
      <c r="D950" s="536"/>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row>
    <row r="951" spans="1:28" ht="18.75" customHeight="1">
      <c r="A951" s="70"/>
      <c r="B951" s="71"/>
      <c r="C951" s="71"/>
      <c r="D951" s="536"/>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row>
    <row r="952" spans="1:28" ht="18.75" customHeight="1">
      <c r="A952" s="70"/>
      <c r="B952" s="71"/>
      <c r="C952" s="71"/>
      <c r="D952" s="536"/>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row>
    <row r="953" spans="1:28" ht="18.75" customHeight="1">
      <c r="A953" s="70"/>
      <c r="B953" s="71"/>
      <c r="C953" s="71"/>
      <c r="D953" s="536"/>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row>
    <row r="954" spans="1:28" ht="18.75" customHeight="1">
      <c r="A954" s="70"/>
      <c r="B954" s="71"/>
      <c r="C954" s="71"/>
      <c r="D954" s="536"/>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row>
    <row r="955" spans="1:28" ht="18.75" customHeight="1">
      <c r="A955" s="70"/>
      <c r="B955" s="71"/>
      <c r="C955" s="71"/>
      <c r="D955" s="536"/>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row>
    <row r="956" spans="1:28" ht="18.75" customHeight="1">
      <c r="A956" s="70"/>
      <c r="B956" s="71"/>
      <c r="C956" s="71"/>
      <c r="D956" s="536"/>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row>
    <row r="957" spans="1:28" ht="18.75" customHeight="1">
      <c r="A957" s="70"/>
      <c r="B957" s="71"/>
      <c r="C957" s="71"/>
      <c r="D957" s="536"/>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row>
    <row r="958" spans="1:28" ht="18.75" customHeight="1">
      <c r="A958" s="70"/>
      <c r="B958" s="71"/>
      <c r="C958" s="71"/>
      <c r="D958" s="536"/>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row>
    <row r="959" spans="1:28" ht="18.75" customHeight="1">
      <c r="A959" s="70"/>
      <c r="B959" s="71"/>
      <c r="C959" s="71"/>
      <c r="D959" s="536"/>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row>
    <row r="960" spans="1:28" ht="18.75" customHeight="1">
      <c r="A960" s="70"/>
      <c r="B960" s="71"/>
      <c r="C960" s="71"/>
      <c r="D960" s="536"/>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row>
    <row r="961" spans="1:28" ht="18.75" customHeight="1">
      <c r="A961" s="70"/>
      <c r="B961" s="71"/>
      <c r="C961" s="71"/>
      <c r="D961" s="536"/>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row>
    <row r="962" spans="1:28" ht="18.75" customHeight="1">
      <c r="A962" s="70"/>
      <c r="B962" s="71"/>
      <c r="C962" s="71"/>
      <c r="D962" s="536"/>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row>
    <row r="963" spans="1:28" ht="18.75" customHeight="1">
      <c r="A963" s="70"/>
      <c r="B963" s="71"/>
      <c r="C963" s="71"/>
      <c r="D963" s="536"/>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row>
    <row r="964" spans="1:28" ht="18.75" customHeight="1">
      <c r="A964" s="70"/>
      <c r="B964" s="71"/>
      <c r="C964" s="71"/>
      <c r="D964" s="536"/>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row>
    <row r="965" spans="1:28" ht="18.75" customHeight="1">
      <c r="A965" s="70"/>
      <c r="B965" s="71"/>
      <c r="C965" s="71"/>
      <c r="D965" s="536"/>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row>
    <row r="966" spans="1:28" ht="18.75" customHeight="1">
      <c r="A966" s="70"/>
      <c r="B966" s="71"/>
      <c r="C966" s="71"/>
      <c r="D966" s="536"/>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row>
    <row r="967" spans="1:28" ht="18.75" customHeight="1">
      <c r="A967" s="70"/>
      <c r="B967" s="71"/>
      <c r="C967" s="71"/>
      <c r="D967" s="536"/>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row>
    <row r="968" spans="1:28" ht="18.75" customHeight="1">
      <c r="A968" s="70"/>
      <c r="B968" s="71"/>
      <c r="C968" s="71"/>
      <c r="D968" s="536"/>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row>
    <row r="969" spans="1:28" ht="18.75" customHeight="1">
      <c r="A969" s="70"/>
      <c r="B969" s="71"/>
      <c r="C969" s="71"/>
      <c r="D969" s="536"/>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row>
    <row r="970" spans="1:28" ht="18.75" customHeight="1">
      <c r="A970" s="70"/>
      <c r="B970" s="71"/>
      <c r="C970" s="71"/>
      <c r="D970" s="536"/>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row>
    <row r="971" spans="1:28" ht="18.75" customHeight="1">
      <c r="A971" s="70"/>
      <c r="B971" s="71"/>
      <c r="C971" s="71"/>
      <c r="D971" s="536"/>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row>
    <row r="972" spans="1:28" ht="18.75" customHeight="1">
      <c r="A972" s="70"/>
      <c r="B972" s="71"/>
      <c r="C972" s="71"/>
      <c r="D972" s="536"/>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row>
    <row r="973" spans="1:28" ht="18.75" customHeight="1">
      <c r="A973" s="70"/>
      <c r="B973" s="71"/>
      <c r="C973" s="71"/>
      <c r="D973" s="536"/>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row>
    <row r="974" spans="1:28" ht="18.75" customHeight="1">
      <c r="A974" s="70"/>
      <c r="B974" s="71"/>
      <c r="C974" s="71"/>
      <c r="D974" s="536"/>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row>
    <row r="975" spans="1:28" ht="18.75" customHeight="1">
      <c r="A975" s="70"/>
      <c r="B975" s="71"/>
      <c r="C975" s="71"/>
      <c r="D975" s="536"/>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row>
    <row r="976" spans="1:28" ht="18.75" customHeight="1">
      <c r="A976" s="70"/>
      <c r="B976" s="71"/>
      <c r="C976" s="71"/>
      <c r="D976" s="536"/>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row>
    <row r="977" spans="1:28" ht="18.75" customHeight="1">
      <c r="A977" s="70"/>
      <c r="B977" s="71"/>
      <c r="C977" s="71"/>
      <c r="D977" s="536"/>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row>
    <row r="978" spans="1:28" ht="18.75" customHeight="1">
      <c r="A978" s="70"/>
      <c r="B978" s="71"/>
      <c r="C978" s="71"/>
      <c r="D978" s="536"/>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row>
    <row r="979" spans="1:28" ht="18.75" customHeight="1">
      <c r="A979" s="70"/>
      <c r="B979" s="71"/>
      <c r="C979" s="71"/>
      <c r="D979" s="536"/>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row>
    <row r="980" spans="1:28" ht="18.75" customHeight="1">
      <c r="A980" s="70"/>
      <c r="B980" s="71"/>
      <c r="C980" s="71"/>
      <c r="D980" s="536"/>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row>
    <row r="981" spans="1:28" ht="18.75" customHeight="1">
      <c r="A981" s="70"/>
      <c r="B981" s="71"/>
      <c r="C981" s="71"/>
      <c r="D981" s="536"/>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row>
    <row r="982" spans="1:28" ht="18.75" customHeight="1">
      <c r="A982" s="70"/>
      <c r="B982" s="71"/>
      <c r="C982" s="71"/>
      <c r="D982" s="536"/>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row>
    <row r="983" spans="1:28" ht="18.75" customHeight="1">
      <c r="A983" s="70"/>
      <c r="B983" s="71"/>
      <c r="C983" s="71"/>
      <c r="D983" s="536"/>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row>
    <row r="984" spans="1:28" ht="18.75" customHeight="1">
      <c r="A984" s="70"/>
      <c r="B984" s="71"/>
      <c r="C984" s="71"/>
      <c r="D984" s="536"/>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row>
    <row r="985" spans="1:28" ht="18.75" customHeight="1">
      <c r="A985" s="70"/>
      <c r="B985" s="71"/>
      <c r="C985" s="71"/>
      <c r="D985" s="536"/>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row>
    <row r="986" spans="1:28" ht="18.75" customHeight="1">
      <c r="A986" s="70"/>
      <c r="B986" s="71"/>
      <c r="C986" s="71"/>
      <c r="D986" s="536"/>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row>
    <row r="987" spans="1:28" ht="18.75" customHeight="1">
      <c r="A987" s="70"/>
      <c r="B987" s="71"/>
      <c r="C987" s="71"/>
      <c r="D987" s="536"/>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row>
    <row r="988" spans="1:28" ht="18.75" customHeight="1">
      <c r="A988" s="70"/>
      <c r="B988" s="71"/>
      <c r="C988" s="71"/>
      <c r="D988" s="536"/>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row>
    <row r="989" spans="1:28" ht="18.75" customHeight="1">
      <c r="A989" s="70"/>
      <c r="B989" s="71"/>
      <c r="C989" s="71"/>
      <c r="D989" s="536"/>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row>
    <row r="990" spans="1:28" ht="18.75" customHeight="1">
      <c r="A990" s="70"/>
      <c r="B990" s="71"/>
      <c r="C990" s="71"/>
      <c r="D990" s="536"/>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row>
    <row r="991" spans="1:28" ht="18.75" customHeight="1">
      <c r="A991" s="70"/>
      <c r="B991" s="71"/>
      <c r="C991" s="71"/>
      <c r="D991" s="536"/>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row>
    <row r="992" spans="1:28" ht="18.75" customHeight="1">
      <c r="A992" s="70"/>
      <c r="B992" s="71"/>
      <c r="C992" s="71"/>
      <c r="D992" s="536"/>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row>
    <row r="993" spans="1:28" ht="18.75" customHeight="1">
      <c r="A993" s="70"/>
      <c r="B993" s="71"/>
      <c r="C993" s="71"/>
      <c r="D993" s="536"/>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row>
    <row r="994" spans="1:28" ht="18.75" customHeight="1">
      <c r="A994" s="70"/>
      <c r="B994" s="71"/>
      <c r="C994" s="71"/>
      <c r="D994" s="536"/>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row>
    <row r="995" spans="1:28" ht="18.75" customHeight="1">
      <c r="A995" s="70"/>
      <c r="B995" s="71"/>
      <c r="C995" s="71"/>
      <c r="D995" s="536"/>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row>
    <row r="996" spans="1:28" ht="18.75" customHeight="1">
      <c r="A996" s="70"/>
      <c r="B996" s="71"/>
      <c r="C996" s="71"/>
      <c r="D996" s="536"/>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row>
    <row r="997" spans="1:28" ht="18.75" customHeight="1">
      <c r="A997" s="70"/>
      <c r="B997" s="71"/>
      <c r="C997" s="71"/>
      <c r="D997" s="536"/>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row>
    <row r="998" spans="1:28" ht="18.75" customHeight="1">
      <c r="A998" s="70"/>
      <c r="B998" s="71"/>
      <c r="C998" s="71"/>
      <c r="D998" s="536"/>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row>
    <row r="999" spans="1:28" ht="18.75" customHeight="1">
      <c r="A999" s="70"/>
      <c r="B999" s="71"/>
      <c r="C999" s="71"/>
      <c r="D999" s="536"/>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row>
    <row r="1000" spans="1:28" ht="18.75" customHeight="1">
      <c r="A1000" s="70"/>
      <c r="B1000" s="71"/>
      <c r="C1000" s="71"/>
      <c r="D1000" s="536"/>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row>
  </sheetData>
  <phoneticPr fontId="84"/>
  <hyperlinks>
    <hyperlink ref="K2" r:id="rId1" xr:uid="{CC084315-DF79-499A-AAF0-6043C0E2799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000"/>
  <sheetViews>
    <sheetView workbookViewId="0"/>
  </sheetViews>
  <sheetFormatPr defaultColWidth="14.42578125" defaultRowHeight="15" customHeight="1"/>
  <cols>
    <col min="1" max="26" width="8.7109375" customWidth="1"/>
  </cols>
  <sheetData>
    <row r="1" spans="1:1" ht="18.75" customHeight="1">
      <c r="A1" s="12" t="s">
        <v>235</v>
      </c>
    </row>
    <row r="2" spans="1:1" ht="18.75" customHeight="1">
      <c r="A2" s="12" t="s">
        <v>238</v>
      </c>
    </row>
    <row r="3" spans="1:1" ht="18.75" customHeight="1">
      <c r="A3" s="12" t="s">
        <v>239</v>
      </c>
    </row>
    <row r="4" spans="1:1" ht="18.75" customHeight="1">
      <c r="A4" s="12" t="s">
        <v>240</v>
      </c>
    </row>
    <row r="5" spans="1:1" ht="18.75" customHeight="1">
      <c r="A5" s="12" t="s">
        <v>241</v>
      </c>
    </row>
    <row r="6" spans="1:1" ht="18.75" customHeight="1">
      <c r="A6" s="12" t="s">
        <v>242</v>
      </c>
    </row>
    <row r="7" spans="1:1" ht="18.75" customHeight="1">
      <c r="A7" s="12" t="s">
        <v>243</v>
      </c>
    </row>
    <row r="8" spans="1:1" ht="18.75" customHeight="1">
      <c r="A8" s="12" t="s">
        <v>244</v>
      </c>
    </row>
    <row r="9" spans="1:1" ht="18.75" customHeight="1">
      <c r="A9" s="12" t="s">
        <v>245</v>
      </c>
    </row>
    <row r="10" spans="1:1" ht="18.75" customHeight="1">
      <c r="A10" s="12" t="s">
        <v>246</v>
      </c>
    </row>
    <row r="11" spans="1:1" ht="18.75" customHeight="1">
      <c r="A11" s="12" t="s">
        <v>247</v>
      </c>
    </row>
    <row r="12" spans="1:1" ht="18.75" customHeight="1">
      <c r="A12" s="12" t="s">
        <v>248</v>
      </c>
    </row>
    <row r="13" spans="1:1" ht="18.75" customHeight="1">
      <c r="A13" s="12" t="s">
        <v>249</v>
      </c>
    </row>
    <row r="14" spans="1:1" ht="18.75" customHeight="1"/>
    <row r="15" spans="1:1" ht="18.75" customHeight="1">
      <c r="A15" s="12" t="s">
        <v>236</v>
      </c>
    </row>
    <row r="16" spans="1:1" ht="18.75" customHeight="1">
      <c r="A16" s="12" t="s">
        <v>250</v>
      </c>
    </row>
    <row r="17" spans="1:1" ht="18.75" customHeight="1">
      <c r="A17" s="12" t="s">
        <v>251</v>
      </c>
    </row>
    <row r="18" spans="1:1" ht="18.75" customHeight="1">
      <c r="A18" s="12" t="s">
        <v>252</v>
      </c>
    </row>
    <row r="19" spans="1:1" ht="18.75" customHeight="1">
      <c r="A19" s="12" t="s">
        <v>253</v>
      </c>
    </row>
    <row r="20" spans="1:1" ht="18.75" customHeight="1">
      <c r="A20" s="12" t="s">
        <v>254</v>
      </c>
    </row>
    <row r="21" spans="1:1" ht="18.75" customHeight="1">
      <c r="A21" s="12" t="s">
        <v>255</v>
      </c>
    </row>
    <row r="22" spans="1:1" ht="18.75" customHeight="1">
      <c r="A22" s="12" t="s">
        <v>256</v>
      </c>
    </row>
    <row r="23" spans="1:1" ht="18.75" customHeight="1">
      <c r="A23" s="12" t="s">
        <v>257</v>
      </c>
    </row>
    <row r="24" spans="1:1" ht="18.75" customHeight="1">
      <c r="A24" s="12" t="s">
        <v>258</v>
      </c>
    </row>
    <row r="25" spans="1:1" ht="18.75" customHeight="1"/>
    <row r="26" spans="1:1" ht="18.75" customHeight="1">
      <c r="A26" s="12" t="s">
        <v>237</v>
      </c>
    </row>
    <row r="27" spans="1:1" ht="18.75" customHeight="1">
      <c r="A27" s="12" t="s">
        <v>259</v>
      </c>
    </row>
    <row r="28" spans="1:1" ht="18.75" customHeight="1">
      <c r="A28" s="12" t="s">
        <v>260</v>
      </c>
    </row>
    <row r="29" spans="1:1" ht="18.75" customHeight="1">
      <c r="A29" s="12" t="s">
        <v>261</v>
      </c>
    </row>
    <row r="30" spans="1:1" ht="18.75" customHeight="1">
      <c r="A30" s="12" t="s">
        <v>262</v>
      </c>
    </row>
    <row r="31" spans="1:1" ht="18.75" customHeight="1">
      <c r="A31" s="12" t="s">
        <v>263</v>
      </c>
    </row>
    <row r="32" spans="1:1" ht="18.75" customHeight="1">
      <c r="A32" s="12" t="s">
        <v>264</v>
      </c>
    </row>
    <row r="33" spans="1:1" ht="18.75" customHeight="1">
      <c r="A33" s="12" t="s">
        <v>265</v>
      </c>
    </row>
    <row r="34" spans="1:1" ht="18.75" customHeight="1">
      <c r="A34" s="12" t="s">
        <v>266</v>
      </c>
    </row>
    <row r="35" spans="1:1" ht="18.75" customHeight="1">
      <c r="A35" s="12" t="s">
        <v>267</v>
      </c>
    </row>
    <row r="36" spans="1:1" ht="18.75" customHeight="1">
      <c r="A36" s="12" t="s">
        <v>268</v>
      </c>
    </row>
    <row r="37" spans="1:1" ht="18.75" customHeight="1"/>
    <row r="38" spans="1:1" ht="18.75" customHeight="1">
      <c r="A38" s="12" t="s">
        <v>269</v>
      </c>
    </row>
    <row r="39" spans="1:1" ht="18.75" customHeight="1">
      <c r="A39" s="12" t="s">
        <v>270</v>
      </c>
    </row>
    <row r="40" spans="1:1" ht="18.75" customHeight="1">
      <c r="A40" s="12" t="s">
        <v>271</v>
      </c>
    </row>
    <row r="41" spans="1:1" ht="18.75" customHeight="1"/>
    <row r="42" spans="1:1" ht="18.75" customHeight="1">
      <c r="A42" s="12" t="s">
        <v>272</v>
      </c>
    </row>
    <row r="43" spans="1:1" ht="18.75" customHeight="1">
      <c r="A43" s="12" t="s">
        <v>273</v>
      </c>
    </row>
    <row r="44" spans="1:1" ht="18.75" customHeight="1">
      <c r="A44" s="12" t="s">
        <v>274</v>
      </c>
    </row>
    <row r="45" spans="1:1" ht="18.75" customHeight="1">
      <c r="A45" s="12" t="s">
        <v>275</v>
      </c>
    </row>
    <row r="46" spans="1:1" ht="18.75" customHeight="1"/>
    <row r="47" spans="1:1" ht="18.75" customHeight="1">
      <c r="A47" s="12" t="s">
        <v>276</v>
      </c>
    </row>
    <row r="48" spans="1:1" ht="18.75" customHeight="1">
      <c r="A48" s="12" t="s">
        <v>277</v>
      </c>
    </row>
    <row r="49" spans="1:1" ht="18.75" customHeight="1">
      <c r="A49" s="12" t="s">
        <v>278</v>
      </c>
    </row>
    <row r="50" spans="1:1" ht="18.75" customHeight="1">
      <c r="A50" s="12" t="s">
        <v>279</v>
      </c>
    </row>
    <row r="51" spans="1:1" ht="18.75" customHeight="1">
      <c r="A51" s="12" t="s">
        <v>280</v>
      </c>
    </row>
    <row r="52" spans="1:1" ht="18.75" customHeight="1">
      <c r="A52" s="12" t="s">
        <v>281</v>
      </c>
    </row>
    <row r="53" spans="1:1" ht="18.75" customHeight="1"/>
    <row r="54" spans="1:1" ht="18.75" customHeight="1">
      <c r="A54" s="12" t="s">
        <v>282</v>
      </c>
    </row>
    <row r="55" spans="1:1" ht="18.75" customHeight="1">
      <c r="A55" s="12" t="s">
        <v>283</v>
      </c>
    </row>
    <row r="56" spans="1:1" ht="18.75" customHeight="1">
      <c r="A56" s="12" t="s">
        <v>284</v>
      </c>
    </row>
    <row r="57" spans="1:1" ht="18.75" customHeight="1">
      <c r="A57" s="12" t="s">
        <v>285</v>
      </c>
    </row>
    <row r="58" spans="1:1" ht="18.75" customHeight="1">
      <c r="A58" s="12" t="s">
        <v>286</v>
      </c>
    </row>
    <row r="59" spans="1:1" ht="18.75" customHeight="1"/>
    <row r="60" spans="1:1" ht="18.75" customHeight="1"/>
    <row r="61" spans="1:1" ht="18.75" customHeight="1"/>
    <row r="62" spans="1:1" ht="18.75" customHeight="1"/>
    <row r="63" spans="1:1" ht="18.75" customHeight="1"/>
    <row r="64" spans="1:1"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honeticPr fontId="84"/>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993"/>
  <sheetViews>
    <sheetView workbookViewId="0"/>
  </sheetViews>
  <sheetFormatPr defaultColWidth="14.42578125" defaultRowHeight="15" customHeight="1"/>
  <cols>
    <col min="1" max="1" width="11.42578125" customWidth="1"/>
    <col min="2" max="2" width="23.140625" customWidth="1"/>
    <col min="3" max="3" width="22.140625" customWidth="1"/>
    <col min="4" max="4" width="49.7109375" customWidth="1"/>
    <col min="5" max="26" width="8.7109375" customWidth="1"/>
  </cols>
  <sheetData>
    <row r="1" spans="1:8" ht="18.75" customHeight="1">
      <c r="B1" s="12" t="s">
        <v>287</v>
      </c>
      <c r="C1" s="12" t="s">
        <v>288</v>
      </c>
      <c r="F1" s="12" t="s">
        <v>289</v>
      </c>
    </row>
    <row r="2" spans="1:8" ht="18.75" customHeight="1">
      <c r="A2" s="12" t="s">
        <v>290</v>
      </c>
      <c r="B2" s="12" t="s">
        <v>291</v>
      </c>
      <c r="C2" s="12" t="s">
        <v>292</v>
      </c>
      <c r="D2" s="12" t="s">
        <v>293</v>
      </c>
      <c r="F2" s="12" t="s">
        <v>294</v>
      </c>
      <c r="H2" s="12" t="s">
        <v>295</v>
      </c>
    </row>
    <row r="3" spans="1:8" ht="18.75" customHeight="1">
      <c r="A3" s="12" t="s">
        <v>296</v>
      </c>
      <c r="B3" s="12" t="s">
        <v>291</v>
      </c>
      <c r="C3" s="12" t="s">
        <v>292</v>
      </c>
      <c r="D3" s="12" t="s">
        <v>297</v>
      </c>
    </row>
    <row r="4" spans="1:8" ht="18.75" customHeight="1">
      <c r="A4" s="12" t="s">
        <v>298</v>
      </c>
      <c r="B4" s="12" t="s">
        <v>291</v>
      </c>
      <c r="C4" s="12" t="s">
        <v>292</v>
      </c>
      <c r="D4" s="12" t="s">
        <v>299</v>
      </c>
    </row>
    <row r="5" spans="1:8" ht="18.75" customHeight="1">
      <c r="A5" s="12" t="s">
        <v>300</v>
      </c>
      <c r="B5" s="12" t="s">
        <v>291</v>
      </c>
      <c r="C5" s="12" t="s">
        <v>292</v>
      </c>
      <c r="D5" s="12" t="s">
        <v>301</v>
      </c>
    </row>
    <row r="6" spans="1:8" ht="18.75" customHeight="1">
      <c r="A6" s="12" t="s">
        <v>302</v>
      </c>
      <c r="B6" s="12" t="s">
        <v>291</v>
      </c>
      <c r="C6" s="12" t="s">
        <v>292</v>
      </c>
      <c r="D6" s="12" t="s">
        <v>303</v>
      </c>
    </row>
    <row r="7" spans="1:8" ht="18.75" customHeight="1">
      <c r="A7" s="12" t="s">
        <v>304</v>
      </c>
      <c r="B7" s="12" t="s">
        <v>291</v>
      </c>
      <c r="C7" s="12" t="s">
        <v>292</v>
      </c>
      <c r="D7" s="12" t="s">
        <v>305</v>
      </c>
    </row>
    <row r="8" spans="1:8" ht="18.75" customHeight="1">
      <c r="A8" s="12" t="s">
        <v>306</v>
      </c>
      <c r="B8" s="12" t="s">
        <v>291</v>
      </c>
      <c r="C8" s="12" t="s">
        <v>292</v>
      </c>
      <c r="D8" s="12" t="s">
        <v>307</v>
      </c>
    </row>
    <row r="9" spans="1:8" ht="18.75" customHeight="1">
      <c r="A9" s="12" t="s">
        <v>308</v>
      </c>
      <c r="B9" s="12" t="s">
        <v>291</v>
      </c>
      <c r="C9" s="12" t="s">
        <v>292</v>
      </c>
      <c r="D9" s="12" t="s">
        <v>309</v>
      </c>
    </row>
    <row r="10" spans="1:8" ht="18.75" customHeight="1">
      <c r="A10" s="12" t="s">
        <v>310</v>
      </c>
      <c r="B10" s="12" t="s">
        <v>291</v>
      </c>
      <c r="C10" s="12" t="s">
        <v>292</v>
      </c>
      <c r="D10" s="12" t="s">
        <v>311</v>
      </c>
    </row>
    <row r="11" spans="1:8" ht="18.75" customHeight="1">
      <c r="A11" s="12" t="s">
        <v>312</v>
      </c>
      <c r="B11" s="12" t="s">
        <v>291</v>
      </c>
      <c r="C11" s="12" t="s">
        <v>292</v>
      </c>
      <c r="D11" s="12" t="s">
        <v>313</v>
      </c>
    </row>
    <row r="12" spans="1:8" ht="18.75" customHeight="1">
      <c r="A12" s="12" t="s">
        <v>314</v>
      </c>
      <c r="B12" s="12" t="s">
        <v>291</v>
      </c>
      <c r="C12" s="12" t="s">
        <v>292</v>
      </c>
      <c r="D12" s="12" t="s">
        <v>315</v>
      </c>
    </row>
    <row r="13" spans="1:8" ht="18.75" customHeight="1">
      <c r="A13" s="12" t="s">
        <v>316</v>
      </c>
      <c r="B13" s="12" t="s">
        <v>291</v>
      </c>
      <c r="C13" s="12" t="s">
        <v>292</v>
      </c>
      <c r="D13" s="12" t="s">
        <v>317</v>
      </c>
    </row>
    <row r="14" spans="1:8" ht="18.75" customHeight="1">
      <c r="A14" s="12" t="s">
        <v>318</v>
      </c>
      <c r="B14" s="12" t="s">
        <v>291</v>
      </c>
      <c r="C14" s="12" t="s">
        <v>292</v>
      </c>
      <c r="D14" s="12" t="s">
        <v>319</v>
      </c>
    </row>
    <row r="15" spans="1:8" ht="18.75" customHeight="1">
      <c r="A15" s="12" t="s">
        <v>320</v>
      </c>
      <c r="B15" s="12" t="s">
        <v>291</v>
      </c>
      <c r="C15" s="12" t="s">
        <v>292</v>
      </c>
      <c r="D15" s="12" t="s">
        <v>321</v>
      </c>
    </row>
    <row r="16" spans="1:8" ht="18.75" customHeight="1">
      <c r="A16" s="12" t="s">
        <v>322</v>
      </c>
      <c r="B16" s="12" t="s">
        <v>291</v>
      </c>
      <c r="C16" s="12" t="s">
        <v>292</v>
      </c>
      <c r="D16" s="12" t="s">
        <v>323</v>
      </c>
    </row>
    <row r="17" spans="1:4" ht="18.75" customHeight="1">
      <c r="A17" s="12" t="s">
        <v>324</v>
      </c>
      <c r="B17" s="12" t="s">
        <v>291</v>
      </c>
      <c r="C17" s="12" t="s">
        <v>292</v>
      </c>
      <c r="D17" s="12" t="s">
        <v>325</v>
      </c>
    </row>
    <row r="18" spans="1:4" ht="18.75" customHeight="1">
      <c r="A18" s="12" t="s">
        <v>326</v>
      </c>
      <c r="B18" s="12" t="s">
        <v>291</v>
      </c>
      <c r="C18" s="12" t="s">
        <v>292</v>
      </c>
      <c r="D18" s="12" t="s">
        <v>327</v>
      </c>
    </row>
    <row r="19" spans="1:4" ht="18.75" customHeight="1">
      <c r="A19" s="12" t="s">
        <v>328</v>
      </c>
      <c r="B19" s="12" t="s">
        <v>291</v>
      </c>
      <c r="C19" s="12" t="s">
        <v>292</v>
      </c>
      <c r="D19" s="12" t="s">
        <v>329</v>
      </c>
    </row>
    <row r="20" spans="1:4" ht="18.75" customHeight="1">
      <c r="A20" s="12" t="s">
        <v>330</v>
      </c>
      <c r="B20" s="12" t="s">
        <v>291</v>
      </c>
      <c r="C20" s="12" t="s">
        <v>292</v>
      </c>
      <c r="D20" s="12" t="s">
        <v>331</v>
      </c>
    </row>
    <row r="21" spans="1:4" ht="18.75" customHeight="1">
      <c r="A21" s="12" t="s">
        <v>332</v>
      </c>
      <c r="B21" s="12" t="s">
        <v>291</v>
      </c>
      <c r="C21" s="12" t="s">
        <v>292</v>
      </c>
      <c r="D21" s="12" t="s">
        <v>333</v>
      </c>
    </row>
    <row r="22" spans="1:4" ht="18.75" customHeight="1">
      <c r="A22" s="12" t="s">
        <v>334</v>
      </c>
      <c r="B22" s="12" t="s">
        <v>291</v>
      </c>
      <c r="C22" s="12" t="s">
        <v>292</v>
      </c>
      <c r="D22" s="12" t="s">
        <v>335</v>
      </c>
    </row>
    <row r="23" spans="1:4" ht="18.75" customHeight="1">
      <c r="A23" s="12" t="s">
        <v>336</v>
      </c>
      <c r="B23" s="12" t="s">
        <v>291</v>
      </c>
      <c r="C23" s="12" t="s">
        <v>292</v>
      </c>
      <c r="D23" s="12" t="s">
        <v>337</v>
      </c>
    </row>
    <row r="24" spans="1:4" ht="18.75" customHeight="1">
      <c r="A24" s="12" t="s">
        <v>338</v>
      </c>
      <c r="B24" s="12" t="s">
        <v>291</v>
      </c>
      <c r="C24" s="12" t="s">
        <v>292</v>
      </c>
      <c r="D24" s="12" t="s">
        <v>339</v>
      </c>
    </row>
    <row r="25" spans="1:4" ht="18.75" customHeight="1">
      <c r="A25" s="12" t="s">
        <v>340</v>
      </c>
      <c r="B25" s="12" t="s">
        <v>291</v>
      </c>
      <c r="C25" s="12" t="s">
        <v>292</v>
      </c>
      <c r="D25" s="12" t="s">
        <v>341</v>
      </c>
    </row>
    <row r="26" spans="1:4" ht="18.75" customHeight="1">
      <c r="A26" s="12" t="s">
        <v>342</v>
      </c>
      <c r="B26" s="12" t="s">
        <v>291</v>
      </c>
      <c r="C26" s="12" t="s">
        <v>292</v>
      </c>
      <c r="D26" s="12" t="s">
        <v>343</v>
      </c>
    </row>
    <row r="27" spans="1:4" ht="18.75" customHeight="1">
      <c r="A27" s="12" t="s">
        <v>344</v>
      </c>
      <c r="B27" s="12" t="s">
        <v>291</v>
      </c>
      <c r="C27" s="12" t="s">
        <v>292</v>
      </c>
      <c r="D27" s="12" t="s">
        <v>345</v>
      </c>
    </row>
    <row r="28" spans="1:4" ht="18.75" customHeight="1">
      <c r="A28" s="12" t="s">
        <v>346</v>
      </c>
      <c r="B28" s="12" t="s">
        <v>291</v>
      </c>
      <c r="C28" s="12" t="s">
        <v>292</v>
      </c>
      <c r="D28" s="12" t="s">
        <v>347</v>
      </c>
    </row>
    <row r="29" spans="1:4" ht="18.75" customHeight="1">
      <c r="A29" s="12" t="s">
        <v>348</v>
      </c>
      <c r="B29" s="12" t="s">
        <v>291</v>
      </c>
      <c r="C29" s="12" t="s">
        <v>349</v>
      </c>
      <c r="D29" s="12" t="s">
        <v>350</v>
      </c>
    </row>
    <row r="30" spans="1:4" ht="18.75" customHeight="1">
      <c r="A30" s="12" t="s">
        <v>351</v>
      </c>
      <c r="B30" s="12" t="s">
        <v>291</v>
      </c>
      <c r="C30" s="12" t="s">
        <v>349</v>
      </c>
      <c r="D30" s="12" t="s">
        <v>352</v>
      </c>
    </row>
    <row r="31" spans="1:4" ht="18.75" customHeight="1">
      <c r="A31" s="12" t="s">
        <v>353</v>
      </c>
      <c r="B31" s="12" t="s">
        <v>291</v>
      </c>
      <c r="C31" s="12" t="s">
        <v>349</v>
      </c>
      <c r="D31" s="12" t="s">
        <v>354</v>
      </c>
    </row>
    <row r="32" spans="1:4" ht="18.75" customHeight="1">
      <c r="A32" s="12" t="s">
        <v>355</v>
      </c>
      <c r="B32" s="12" t="s">
        <v>291</v>
      </c>
      <c r="C32" s="12" t="s">
        <v>349</v>
      </c>
      <c r="D32" s="12" t="s">
        <v>356</v>
      </c>
    </row>
    <row r="33" spans="1:4" ht="18.75" customHeight="1">
      <c r="A33" s="12" t="s">
        <v>357</v>
      </c>
      <c r="B33" s="12" t="s">
        <v>291</v>
      </c>
      <c r="C33" s="12" t="s">
        <v>349</v>
      </c>
      <c r="D33" s="12" t="s">
        <v>358</v>
      </c>
    </row>
    <row r="34" spans="1:4" ht="18.75" customHeight="1">
      <c r="A34" s="12" t="s">
        <v>359</v>
      </c>
      <c r="B34" s="12" t="s">
        <v>291</v>
      </c>
      <c r="C34" s="12" t="s">
        <v>349</v>
      </c>
      <c r="D34" s="12" t="s">
        <v>360</v>
      </c>
    </row>
    <row r="35" spans="1:4" ht="18.75" customHeight="1">
      <c r="A35" s="12" t="s">
        <v>361</v>
      </c>
      <c r="B35" s="12" t="s">
        <v>291</v>
      </c>
      <c r="C35" s="12" t="s">
        <v>349</v>
      </c>
      <c r="D35" s="12" t="s">
        <v>362</v>
      </c>
    </row>
    <row r="36" spans="1:4" ht="18.75" customHeight="1">
      <c r="A36" s="12" t="s">
        <v>363</v>
      </c>
      <c r="B36" s="12" t="s">
        <v>291</v>
      </c>
      <c r="C36" s="12" t="s">
        <v>349</v>
      </c>
      <c r="D36" s="12" t="s">
        <v>364</v>
      </c>
    </row>
    <row r="37" spans="1:4" ht="18.75" customHeight="1">
      <c r="A37" s="12" t="s">
        <v>365</v>
      </c>
      <c r="B37" s="12" t="s">
        <v>291</v>
      </c>
      <c r="C37" s="12" t="s">
        <v>349</v>
      </c>
      <c r="D37" s="12" t="s">
        <v>366</v>
      </c>
    </row>
    <row r="38" spans="1:4" ht="18.75" customHeight="1">
      <c r="A38" s="12" t="s">
        <v>367</v>
      </c>
      <c r="B38" s="12" t="s">
        <v>291</v>
      </c>
      <c r="C38" s="12" t="s">
        <v>349</v>
      </c>
      <c r="D38" s="12" t="s">
        <v>368</v>
      </c>
    </row>
    <row r="39" spans="1:4" ht="18.75" customHeight="1">
      <c r="A39" s="12" t="s">
        <v>369</v>
      </c>
      <c r="B39" s="12" t="s">
        <v>291</v>
      </c>
      <c r="C39" s="12" t="s">
        <v>349</v>
      </c>
      <c r="D39" s="12" t="s">
        <v>370</v>
      </c>
    </row>
    <row r="40" spans="1:4" ht="18.75" customHeight="1">
      <c r="A40" s="12" t="s">
        <v>371</v>
      </c>
      <c r="B40" s="12" t="s">
        <v>291</v>
      </c>
      <c r="C40" s="12" t="s">
        <v>349</v>
      </c>
      <c r="D40" s="12" t="s">
        <v>372</v>
      </c>
    </row>
    <row r="41" spans="1:4" ht="18.75" customHeight="1">
      <c r="A41" s="12" t="s">
        <v>373</v>
      </c>
      <c r="B41" s="12" t="s">
        <v>291</v>
      </c>
      <c r="C41" s="12" t="s">
        <v>349</v>
      </c>
      <c r="D41" s="12" t="s">
        <v>374</v>
      </c>
    </row>
    <row r="42" spans="1:4" ht="18.75" customHeight="1">
      <c r="A42" s="12" t="s">
        <v>375</v>
      </c>
      <c r="B42" s="12" t="s">
        <v>291</v>
      </c>
      <c r="C42" s="12" t="s">
        <v>349</v>
      </c>
      <c r="D42" s="12" t="s">
        <v>376</v>
      </c>
    </row>
    <row r="43" spans="1:4" ht="18.75" customHeight="1">
      <c r="A43" s="12" t="s">
        <v>377</v>
      </c>
      <c r="B43" s="12" t="s">
        <v>291</v>
      </c>
      <c r="C43" s="12" t="s">
        <v>349</v>
      </c>
      <c r="D43" s="12" t="s">
        <v>378</v>
      </c>
    </row>
    <row r="44" spans="1:4" ht="18.75" customHeight="1">
      <c r="A44" s="12" t="s">
        <v>379</v>
      </c>
      <c r="B44" s="12" t="s">
        <v>291</v>
      </c>
      <c r="C44" s="12" t="s">
        <v>349</v>
      </c>
      <c r="D44" s="12" t="s">
        <v>380</v>
      </c>
    </row>
    <row r="45" spans="1:4" ht="18.75" customHeight="1">
      <c r="A45" s="12" t="s">
        <v>381</v>
      </c>
      <c r="B45" s="12" t="s">
        <v>291</v>
      </c>
      <c r="C45" s="12" t="s">
        <v>349</v>
      </c>
      <c r="D45" s="12" t="s">
        <v>382</v>
      </c>
    </row>
    <row r="46" spans="1:4" ht="18.75" customHeight="1">
      <c r="A46" s="12" t="s">
        <v>383</v>
      </c>
      <c r="B46" s="12" t="s">
        <v>384</v>
      </c>
      <c r="C46" s="12" t="s">
        <v>385</v>
      </c>
      <c r="D46" s="12" t="s">
        <v>386</v>
      </c>
    </row>
    <row r="47" spans="1:4" ht="18.75" customHeight="1">
      <c r="A47" s="12" t="s">
        <v>387</v>
      </c>
      <c r="B47" s="12" t="s">
        <v>384</v>
      </c>
      <c r="C47" s="12" t="s">
        <v>385</v>
      </c>
      <c r="D47" s="12" t="s">
        <v>388</v>
      </c>
    </row>
    <row r="48" spans="1:4" ht="18.75" customHeight="1">
      <c r="A48" s="12" t="s">
        <v>389</v>
      </c>
      <c r="B48" s="12" t="s">
        <v>384</v>
      </c>
      <c r="C48" s="12" t="s">
        <v>385</v>
      </c>
      <c r="D48" s="12" t="s">
        <v>390</v>
      </c>
    </row>
    <row r="49" spans="1:4" ht="18.75" customHeight="1">
      <c r="A49" s="12" t="s">
        <v>391</v>
      </c>
      <c r="B49" s="12" t="s">
        <v>384</v>
      </c>
      <c r="C49" s="12" t="s">
        <v>385</v>
      </c>
      <c r="D49" s="12" t="s">
        <v>392</v>
      </c>
    </row>
    <row r="50" spans="1:4" ht="18.75" customHeight="1">
      <c r="A50" s="12" t="s">
        <v>393</v>
      </c>
      <c r="B50" s="12" t="s">
        <v>384</v>
      </c>
      <c r="C50" s="12" t="s">
        <v>385</v>
      </c>
      <c r="D50" s="12" t="s">
        <v>394</v>
      </c>
    </row>
    <row r="51" spans="1:4" ht="18.75" customHeight="1">
      <c r="A51" s="12" t="s">
        <v>395</v>
      </c>
      <c r="B51" s="12" t="s">
        <v>384</v>
      </c>
      <c r="C51" s="12" t="s">
        <v>385</v>
      </c>
      <c r="D51" s="12" t="s">
        <v>396</v>
      </c>
    </row>
    <row r="52" spans="1:4" ht="18.75" customHeight="1">
      <c r="A52" s="12" t="s">
        <v>397</v>
      </c>
      <c r="B52" s="12" t="s">
        <v>384</v>
      </c>
      <c r="C52" s="12" t="s">
        <v>385</v>
      </c>
      <c r="D52" s="12" t="s">
        <v>398</v>
      </c>
    </row>
    <row r="53" spans="1:4" ht="18.75" customHeight="1">
      <c r="A53" s="12" t="s">
        <v>399</v>
      </c>
      <c r="B53" s="12" t="s">
        <v>384</v>
      </c>
      <c r="C53" s="12" t="s">
        <v>385</v>
      </c>
      <c r="D53" s="12" t="s">
        <v>400</v>
      </c>
    </row>
    <row r="54" spans="1:4" ht="18.75" customHeight="1">
      <c r="A54" s="12" t="s">
        <v>401</v>
      </c>
      <c r="B54" s="12" t="s">
        <v>384</v>
      </c>
      <c r="C54" s="12" t="s">
        <v>385</v>
      </c>
      <c r="D54" s="12" t="s">
        <v>402</v>
      </c>
    </row>
    <row r="55" spans="1:4" ht="18.75" customHeight="1">
      <c r="A55" s="12" t="s">
        <v>403</v>
      </c>
      <c r="B55" s="12" t="s">
        <v>384</v>
      </c>
      <c r="C55" s="12" t="s">
        <v>385</v>
      </c>
      <c r="D55" s="12" t="s">
        <v>404</v>
      </c>
    </row>
    <row r="56" spans="1:4" ht="18.75" customHeight="1">
      <c r="A56" s="12" t="s">
        <v>405</v>
      </c>
      <c r="B56" s="12" t="s">
        <v>384</v>
      </c>
      <c r="C56" s="12" t="s">
        <v>385</v>
      </c>
      <c r="D56" s="12" t="s">
        <v>406</v>
      </c>
    </row>
    <row r="57" spans="1:4" ht="18.75" customHeight="1">
      <c r="A57" s="12" t="s">
        <v>407</v>
      </c>
      <c r="B57" s="12" t="s">
        <v>384</v>
      </c>
      <c r="C57" s="12" t="s">
        <v>385</v>
      </c>
      <c r="D57" s="12" t="s">
        <v>408</v>
      </c>
    </row>
    <row r="58" spans="1:4" ht="18.75" customHeight="1">
      <c r="A58" s="12" t="s">
        <v>409</v>
      </c>
      <c r="B58" s="12" t="s">
        <v>384</v>
      </c>
      <c r="C58" s="12" t="s">
        <v>385</v>
      </c>
      <c r="D58" s="12" t="s">
        <v>410</v>
      </c>
    </row>
    <row r="59" spans="1:4" ht="18.75" customHeight="1">
      <c r="A59" s="12" t="s">
        <v>411</v>
      </c>
      <c r="B59" s="12" t="s">
        <v>384</v>
      </c>
      <c r="C59" s="12" t="s">
        <v>385</v>
      </c>
      <c r="D59" s="12" t="s">
        <v>412</v>
      </c>
    </row>
    <row r="60" spans="1:4" ht="18.75" customHeight="1">
      <c r="A60" s="12" t="s">
        <v>413</v>
      </c>
      <c r="B60" s="12" t="s">
        <v>384</v>
      </c>
      <c r="C60" s="12" t="s">
        <v>385</v>
      </c>
      <c r="D60" s="12" t="s">
        <v>414</v>
      </c>
    </row>
    <row r="61" spans="1:4" ht="18.75" customHeight="1">
      <c r="A61" s="12" t="s">
        <v>415</v>
      </c>
      <c r="B61" s="12" t="s">
        <v>384</v>
      </c>
      <c r="C61" s="12" t="s">
        <v>416</v>
      </c>
      <c r="D61" s="12" t="s">
        <v>417</v>
      </c>
    </row>
    <row r="62" spans="1:4" ht="18.75" customHeight="1">
      <c r="A62" s="12" t="s">
        <v>418</v>
      </c>
      <c r="B62" s="12" t="s">
        <v>384</v>
      </c>
      <c r="C62" s="12" t="s">
        <v>416</v>
      </c>
      <c r="D62" s="12" t="s">
        <v>419</v>
      </c>
    </row>
    <row r="63" spans="1:4" ht="18.75" customHeight="1">
      <c r="A63" s="12" t="s">
        <v>420</v>
      </c>
      <c r="B63" s="12" t="s">
        <v>384</v>
      </c>
      <c r="C63" s="12" t="s">
        <v>416</v>
      </c>
      <c r="D63" s="12" t="s">
        <v>421</v>
      </c>
    </row>
    <row r="64" spans="1:4" ht="18.75" customHeight="1">
      <c r="A64" s="12" t="s">
        <v>422</v>
      </c>
      <c r="B64" s="12" t="s">
        <v>384</v>
      </c>
      <c r="C64" s="12" t="s">
        <v>416</v>
      </c>
      <c r="D64" s="12" t="s">
        <v>423</v>
      </c>
    </row>
    <row r="65" spans="1:4" ht="18.75" customHeight="1">
      <c r="A65" s="12" t="s">
        <v>424</v>
      </c>
      <c r="B65" s="12" t="s">
        <v>384</v>
      </c>
      <c r="C65" s="12" t="s">
        <v>416</v>
      </c>
      <c r="D65" s="12" t="s">
        <v>425</v>
      </c>
    </row>
    <row r="66" spans="1:4" ht="18.75" customHeight="1">
      <c r="A66" s="12" t="s">
        <v>426</v>
      </c>
      <c r="B66" s="12" t="s">
        <v>384</v>
      </c>
      <c r="C66" s="12" t="s">
        <v>416</v>
      </c>
      <c r="D66" s="12" t="s">
        <v>427</v>
      </c>
    </row>
    <row r="67" spans="1:4" ht="18.75" customHeight="1">
      <c r="A67" s="12" t="s">
        <v>428</v>
      </c>
      <c r="B67" s="12" t="s">
        <v>384</v>
      </c>
      <c r="C67" s="12" t="s">
        <v>416</v>
      </c>
      <c r="D67" s="12" t="s">
        <v>429</v>
      </c>
    </row>
    <row r="68" spans="1:4" ht="18.75" customHeight="1">
      <c r="A68" s="12" t="s">
        <v>430</v>
      </c>
      <c r="B68" s="12" t="s">
        <v>384</v>
      </c>
      <c r="C68" s="12" t="s">
        <v>416</v>
      </c>
      <c r="D68" s="12" t="s">
        <v>431</v>
      </c>
    </row>
    <row r="69" spans="1:4" ht="18.75" customHeight="1">
      <c r="A69" s="12" t="s">
        <v>432</v>
      </c>
      <c r="B69" s="12" t="s">
        <v>384</v>
      </c>
      <c r="C69" s="12" t="s">
        <v>416</v>
      </c>
      <c r="D69" s="12" t="s">
        <v>433</v>
      </c>
    </row>
    <row r="70" spans="1:4" ht="18.75" customHeight="1">
      <c r="A70" s="12" t="s">
        <v>434</v>
      </c>
      <c r="B70" s="12" t="s">
        <v>384</v>
      </c>
      <c r="C70" s="12" t="s">
        <v>416</v>
      </c>
      <c r="D70" s="12" t="s">
        <v>435</v>
      </c>
    </row>
    <row r="71" spans="1:4" ht="18.75" customHeight="1">
      <c r="A71" s="12" t="s">
        <v>436</v>
      </c>
      <c r="B71" s="12" t="s">
        <v>384</v>
      </c>
      <c r="C71" s="12" t="s">
        <v>416</v>
      </c>
      <c r="D71" s="12" t="s">
        <v>437</v>
      </c>
    </row>
    <row r="72" spans="1:4" ht="18.75" customHeight="1">
      <c r="A72" s="12" t="s">
        <v>438</v>
      </c>
      <c r="B72" s="12" t="s">
        <v>384</v>
      </c>
      <c r="C72" s="12" t="s">
        <v>416</v>
      </c>
      <c r="D72" s="12" t="s">
        <v>439</v>
      </c>
    </row>
    <row r="73" spans="1:4" ht="18.75" customHeight="1">
      <c r="A73" s="12" t="s">
        <v>440</v>
      </c>
      <c r="B73" s="12" t="s">
        <v>441</v>
      </c>
      <c r="C73" s="12" t="s">
        <v>442</v>
      </c>
      <c r="D73" s="12" t="s">
        <v>443</v>
      </c>
    </row>
    <row r="74" spans="1:4" ht="18.75" customHeight="1">
      <c r="A74" s="12" t="s">
        <v>444</v>
      </c>
      <c r="B74" s="12" t="s">
        <v>441</v>
      </c>
      <c r="C74" s="12" t="s">
        <v>442</v>
      </c>
      <c r="D74" s="12" t="s">
        <v>445</v>
      </c>
    </row>
    <row r="75" spans="1:4" ht="18.75" customHeight="1">
      <c r="A75" s="12" t="s">
        <v>446</v>
      </c>
      <c r="B75" s="12" t="s">
        <v>441</v>
      </c>
      <c r="C75" s="12" t="s">
        <v>442</v>
      </c>
      <c r="D75" s="12" t="s">
        <v>447</v>
      </c>
    </row>
    <row r="76" spans="1:4" ht="18.75" customHeight="1">
      <c r="A76" s="12" t="s">
        <v>448</v>
      </c>
      <c r="B76" s="12" t="s">
        <v>441</v>
      </c>
      <c r="C76" s="12" t="s">
        <v>442</v>
      </c>
      <c r="D76" s="12" t="s">
        <v>449</v>
      </c>
    </row>
    <row r="77" spans="1:4" ht="18.75" customHeight="1">
      <c r="A77" s="12" t="s">
        <v>450</v>
      </c>
      <c r="B77" s="12" t="s">
        <v>441</v>
      </c>
      <c r="C77" s="12" t="s">
        <v>442</v>
      </c>
      <c r="D77" s="12" t="s">
        <v>451</v>
      </c>
    </row>
    <row r="78" spans="1:4" ht="18.75" customHeight="1">
      <c r="A78" s="12" t="s">
        <v>452</v>
      </c>
      <c r="B78" s="12" t="s">
        <v>441</v>
      </c>
      <c r="C78" s="12" t="s">
        <v>442</v>
      </c>
      <c r="D78" s="12" t="s">
        <v>453</v>
      </c>
    </row>
    <row r="79" spans="1:4" ht="18.75" customHeight="1">
      <c r="A79" s="12" t="s">
        <v>454</v>
      </c>
      <c r="B79" s="12" t="s">
        <v>441</v>
      </c>
      <c r="C79" s="12" t="s">
        <v>442</v>
      </c>
      <c r="D79" s="12" t="s">
        <v>455</v>
      </c>
    </row>
    <row r="80" spans="1:4" ht="18.75" customHeight="1">
      <c r="A80" s="12" t="s">
        <v>456</v>
      </c>
      <c r="B80" s="12" t="s">
        <v>441</v>
      </c>
      <c r="C80" s="12" t="s">
        <v>442</v>
      </c>
      <c r="D80" s="12" t="s">
        <v>457</v>
      </c>
    </row>
    <row r="81" spans="1:4" ht="18.75" customHeight="1">
      <c r="A81" s="12" t="s">
        <v>458</v>
      </c>
      <c r="B81" s="12" t="s">
        <v>441</v>
      </c>
      <c r="C81" s="12" t="s">
        <v>442</v>
      </c>
      <c r="D81" s="12" t="s">
        <v>459</v>
      </c>
    </row>
    <row r="82" spans="1:4" ht="18.75" customHeight="1">
      <c r="A82" s="12" t="s">
        <v>460</v>
      </c>
      <c r="B82" s="12" t="s">
        <v>441</v>
      </c>
      <c r="C82" s="12" t="s">
        <v>442</v>
      </c>
      <c r="D82" s="12" t="s">
        <v>461</v>
      </c>
    </row>
    <row r="83" spans="1:4" ht="18.75" customHeight="1">
      <c r="A83" s="12" t="s">
        <v>462</v>
      </c>
      <c r="B83" s="12" t="s">
        <v>441</v>
      </c>
      <c r="C83" s="12" t="s">
        <v>442</v>
      </c>
      <c r="D83" s="12" t="s">
        <v>463</v>
      </c>
    </row>
    <row r="84" spans="1:4" ht="18.75" customHeight="1">
      <c r="A84" s="12" t="s">
        <v>464</v>
      </c>
      <c r="B84" s="12" t="s">
        <v>441</v>
      </c>
      <c r="C84" s="12" t="s">
        <v>442</v>
      </c>
      <c r="D84" s="12" t="s">
        <v>465</v>
      </c>
    </row>
    <row r="85" spans="1:4" ht="18.75" customHeight="1">
      <c r="A85" s="12" t="s">
        <v>466</v>
      </c>
      <c r="B85" s="12" t="s">
        <v>441</v>
      </c>
      <c r="C85" s="12" t="s">
        <v>442</v>
      </c>
      <c r="D85" s="12" t="s">
        <v>467</v>
      </c>
    </row>
    <row r="86" spans="1:4" ht="18.75" customHeight="1">
      <c r="A86" s="12" t="s">
        <v>468</v>
      </c>
      <c r="B86" s="12" t="s">
        <v>441</v>
      </c>
      <c r="C86" s="12" t="s">
        <v>442</v>
      </c>
      <c r="D86" s="12" t="s">
        <v>469</v>
      </c>
    </row>
    <row r="87" spans="1:4" ht="18.75" customHeight="1">
      <c r="A87" s="12" t="s">
        <v>470</v>
      </c>
      <c r="B87" s="12" t="s">
        <v>441</v>
      </c>
      <c r="C87" s="12" t="s">
        <v>442</v>
      </c>
      <c r="D87" s="12" t="s">
        <v>471</v>
      </c>
    </row>
    <row r="88" spans="1:4" ht="18.75" customHeight="1">
      <c r="A88" s="12" t="s">
        <v>472</v>
      </c>
      <c r="B88" s="12" t="s">
        <v>441</v>
      </c>
      <c r="C88" s="12" t="s">
        <v>442</v>
      </c>
      <c r="D88" s="12" t="s">
        <v>473</v>
      </c>
    </row>
    <row r="89" spans="1:4" ht="18.75" customHeight="1">
      <c r="A89" s="12" t="s">
        <v>474</v>
      </c>
      <c r="B89" s="12" t="s">
        <v>441</v>
      </c>
      <c r="C89" s="12" t="s">
        <v>442</v>
      </c>
      <c r="D89" s="12" t="s">
        <v>475</v>
      </c>
    </row>
    <row r="90" spans="1:4" ht="18.75" customHeight="1">
      <c r="A90" s="12" t="s">
        <v>476</v>
      </c>
      <c r="B90" s="12" t="s">
        <v>441</v>
      </c>
      <c r="C90" s="12" t="s">
        <v>442</v>
      </c>
      <c r="D90" s="12" t="s">
        <v>477</v>
      </c>
    </row>
    <row r="91" spans="1:4" ht="18.75" customHeight="1">
      <c r="A91" s="12" t="s">
        <v>478</v>
      </c>
      <c r="B91" s="12" t="s">
        <v>441</v>
      </c>
      <c r="C91" s="12" t="s">
        <v>442</v>
      </c>
      <c r="D91" s="12" t="s">
        <v>479</v>
      </c>
    </row>
    <row r="92" spans="1:4" ht="18.75" customHeight="1">
      <c r="A92" s="12" t="s">
        <v>480</v>
      </c>
      <c r="B92" s="12" t="s">
        <v>441</v>
      </c>
      <c r="C92" s="12" t="s">
        <v>442</v>
      </c>
      <c r="D92" s="12" t="s">
        <v>481</v>
      </c>
    </row>
    <row r="93" spans="1:4" ht="18.75" customHeight="1">
      <c r="A93" s="12" t="s">
        <v>482</v>
      </c>
      <c r="B93" s="12" t="s">
        <v>441</v>
      </c>
      <c r="C93" s="12" t="s">
        <v>442</v>
      </c>
      <c r="D93" s="12" t="s">
        <v>483</v>
      </c>
    </row>
    <row r="94" spans="1:4" ht="18.75" customHeight="1">
      <c r="A94" s="12" t="s">
        <v>484</v>
      </c>
      <c r="B94" s="12" t="s">
        <v>441</v>
      </c>
      <c r="C94" s="12" t="s">
        <v>442</v>
      </c>
      <c r="D94" s="12" t="s">
        <v>485</v>
      </c>
    </row>
    <row r="95" spans="1:4" ht="18.75" customHeight="1">
      <c r="A95" s="12" t="s">
        <v>486</v>
      </c>
      <c r="B95" s="12" t="s">
        <v>441</v>
      </c>
      <c r="C95" s="12" t="s">
        <v>442</v>
      </c>
      <c r="D95" s="12" t="s">
        <v>487</v>
      </c>
    </row>
    <row r="96" spans="1:4" ht="18.75" customHeight="1">
      <c r="A96" s="12" t="s">
        <v>488</v>
      </c>
      <c r="B96" s="12" t="s">
        <v>441</v>
      </c>
      <c r="C96" s="12" t="s">
        <v>442</v>
      </c>
      <c r="D96" s="12" t="s">
        <v>489</v>
      </c>
    </row>
    <row r="97" spans="1:4" ht="18.75" customHeight="1">
      <c r="A97" s="12" t="s">
        <v>490</v>
      </c>
      <c r="B97" s="12" t="s">
        <v>441</v>
      </c>
      <c r="C97" s="12" t="s">
        <v>442</v>
      </c>
      <c r="D97" s="12" t="s">
        <v>491</v>
      </c>
    </row>
    <row r="98" spans="1:4" ht="18.75" customHeight="1">
      <c r="A98" s="12" t="s">
        <v>492</v>
      </c>
      <c r="B98" s="12" t="s">
        <v>441</v>
      </c>
      <c r="C98" s="12" t="s">
        <v>442</v>
      </c>
      <c r="D98" s="12" t="s">
        <v>493</v>
      </c>
    </row>
    <row r="99" spans="1:4" ht="18.75" customHeight="1">
      <c r="A99" s="12" t="s">
        <v>494</v>
      </c>
      <c r="B99" s="12" t="s">
        <v>441</v>
      </c>
      <c r="C99" s="12" t="s">
        <v>442</v>
      </c>
      <c r="D99" s="12" t="s">
        <v>495</v>
      </c>
    </row>
    <row r="100" spans="1:4" ht="18.75" customHeight="1">
      <c r="A100" s="12" t="s">
        <v>496</v>
      </c>
      <c r="B100" s="12" t="s">
        <v>441</v>
      </c>
      <c r="C100" s="12" t="s">
        <v>442</v>
      </c>
      <c r="D100" s="12" t="s">
        <v>497</v>
      </c>
    </row>
    <row r="101" spans="1:4" ht="18.75" customHeight="1">
      <c r="A101" s="12" t="s">
        <v>498</v>
      </c>
      <c r="B101" s="12" t="s">
        <v>441</v>
      </c>
      <c r="C101" s="12" t="s">
        <v>442</v>
      </c>
      <c r="D101" s="12" t="s">
        <v>499</v>
      </c>
    </row>
    <row r="102" spans="1:4" ht="18.75" customHeight="1">
      <c r="A102" s="12" t="s">
        <v>500</v>
      </c>
      <c r="B102" s="12" t="s">
        <v>441</v>
      </c>
      <c r="C102" s="12" t="s">
        <v>442</v>
      </c>
      <c r="D102" s="12" t="s">
        <v>501</v>
      </c>
    </row>
    <row r="103" spans="1:4" ht="18.75" customHeight="1">
      <c r="A103" s="12" t="s">
        <v>502</v>
      </c>
      <c r="B103" s="12" t="s">
        <v>441</v>
      </c>
      <c r="C103" s="12" t="s">
        <v>442</v>
      </c>
      <c r="D103" s="12" t="s">
        <v>503</v>
      </c>
    </row>
    <row r="104" spans="1:4" ht="18.75" customHeight="1">
      <c r="A104" s="12" t="s">
        <v>504</v>
      </c>
      <c r="B104" s="12" t="s">
        <v>441</v>
      </c>
      <c r="C104" s="12" t="s">
        <v>442</v>
      </c>
      <c r="D104" s="12" t="s">
        <v>505</v>
      </c>
    </row>
    <row r="105" spans="1:4" ht="18.75" customHeight="1">
      <c r="A105" s="12" t="s">
        <v>506</v>
      </c>
      <c r="B105" s="12" t="s">
        <v>441</v>
      </c>
      <c r="C105" s="12" t="s">
        <v>442</v>
      </c>
      <c r="D105" s="12" t="s">
        <v>507</v>
      </c>
    </row>
    <row r="106" spans="1:4" ht="18.75" customHeight="1">
      <c r="A106" s="12" t="s">
        <v>508</v>
      </c>
      <c r="B106" s="12" t="s">
        <v>441</v>
      </c>
      <c r="C106" s="12" t="s">
        <v>442</v>
      </c>
      <c r="D106" s="12" t="s">
        <v>509</v>
      </c>
    </row>
    <row r="107" spans="1:4" ht="18.75" customHeight="1">
      <c r="A107" s="12" t="s">
        <v>510</v>
      </c>
      <c r="B107" s="12" t="s">
        <v>441</v>
      </c>
      <c r="C107" s="12" t="s">
        <v>442</v>
      </c>
      <c r="D107" s="12" t="s">
        <v>511</v>
      </c>
    </row>
    <row r="108" spans="1:4" ht="18.75" customHeight="1">
      <c r="A108" s="12" t="s">
        <v>512</v>
      </c>
      <c r="B108" s="12" t="s">
        <v>441</v>
      </c>
      <c r="C108" s="12" t="s">
        <v>442</v>
      </c>
      <c r="D108" s="12" t="s">
        <v>513</v>
      </c>
    </row>
    <row r="109" spans="1:4" ht="18.75" customHeight="1">
      <c r="A109" s="12" t="s">
        <v>514</v>
      </c>
      <c r="B109" s="12" t="s">
        <v>441</v>
      </c>
      <c r="C109" s="12" t="s">
        <v>442</v>
      </c>
      <c r="D109" s="12" t="s">
        <v>515</v>
      </c>
    </row>
    <row r="110" spans="1:4" ht="18.75" customHeight="1">
      <c r="A110" s="12" t="s">
        <v>516</v>
      </c>
      <c r="B110" s="12" t="s">
        <v>441</v>
      </c>
      <c r="C110" s="12" t="s">
        <v>442</v>
      </c>
      <c r="D110" s="12" t="s">
        <v>517</v>
      </c>
    </row>
    <row r="111" spans="1:4" ht="18.75" customHeight="1">
      <c r="A111" s="12" t="s">
        <v>518</v>
      </c>
      <c r="B111" s="12" t="s">
        <v>441</v>
      </c>
      <c r="C111" s="12" t="s">
        <v>442</v>
      </c>
      <c r="D111" s="12" t="s">
        <v>519</v>
      </c>
    </row>
    <row r="112" spans="1:4" ht="18.75" customHeight="1">
      <c r="A112" s="12" t="s">
        <v>520</v>
      </c>
      <c r="B112" s="12" t="s">
        <v>521</v>
      </c>
      <c r="C112" s="12" t="s">
        <v>522</v>
      </c>
      <c r="D112" s="12" t="s">
        <v>523</v>
      </c>
    </row>
    <row r="113" spans="1:4" ht="18.75" customHeight="1">
      <c r="A113" s="12" t="s">
        <v>524</v>
      </c>
      <c r="B113" s="12" t="s">
        <v>521</v>
      </c>
      <c r="C113" s="12" t="s">
        <v>522</v>
      </c>
      <c r="D113" s="12" t="s">
        <v>525</v>
      </c>
    </row>
    <row r="114" spans="1:4" ht="18.75" customHeight="1">
      <c r="A114" s="12" t="s">
        <v>526</v>
      </c>
      <c r="B114" s="12" t="s">
        <v>521</v>
      </c>
      <c r="C114" s="12" t="s">
        <v>522</v>
      </c>
      <c r="D114" s="12" t="s">
        <v>527</v>
      </c>
    </row>
    <row r="115" spans="1:4" ht="18.75" customHeight="1">
      <c r="A115" s="12" t="s">
        <v>528</v>
      </c>
      <c r="B115" s="12" t="s">
        <v>521</v>
      </c>
      <c r="C115" s="12" t="s">
        <v>522</v>
      </c>
      <c r="D115" s="12" t="s">
        <v>529</v>
      </c>
    </row>
    <row r="116" spans="1:4" ht="18.75" customHeight="1">
      <c r="A116" s="12" t="s">
        <v>530</v>
      </c>
      <c r="B116" s="12" t="s">
        <v>521</v>
      </c>
      <c r="C116" s="12" t="s">
        <v>522</v>
      </c>
      <c r="D116" s="12" t="s">
        <v>531</v>
      </c>
    </row>
    <row r="117" spans="1:4" ht="18.75" customHeight="1">
      <c r="A117" s="12" t="s">
        <v>532</v>
      </c>
      <c r="B117" s="12" t="s">
        <v>521</v>
      </c>
      <c r="C117" s="12" t="s">
        <v>522</v>
      </c>
      <c r="D117" s="12" t="s">
        <v>533</v>
      </c>
    </row>
    <row r="118" spans="1:4" ht="18.75" customHeight="1">
      <c r="A118" s="12" t="s">
        <v>534</v>
      </c>
      <c r="B118" s="12" t="s">
        <v>521</v>
      </c>
      <c r="C118" s="12" t="s">
        <v>522</v>
      </c>
      <c r="D118" s="12" t="s">
        <v>535</v>
      </c>
    </row>
    <row r="119" spans="1:4" ht="18.75" customHeight="1">
      <c r="A119" s="12" t="s">
        <v>536</v>
      </c>
      <c r="B119" s="12" t="s">
        <v>521</v>
      </c>
      <c r="C119" s="12" t="s">
        <v>522</v>
      </c>
      <c r="D119" s="12" t="s">
        <v>537</v>
      </c>
    </row>
    <row r="120" spans="1:4" ht="18.75" customHeight="1">
      <c r="A120" s="12" t="s">
        <v>538</v>
      </c>
      <c r="B120" s="12" t="s">
        <v>521</v>
      </c>
      <c r="C120" s="12" t="s">
        <v>522</v>
      </c>
      <c r="D120" s="12" t="s">
        <v>539</v>
      </c>
    </row>
    <row r="121" spans="1:4" ht="18.75" customHeight="1">
      <c r="A121" s="12" t="s">
        <v>540</v>
      </c>
      <c r="B121" s="12" t="s">
        <v>521</v>
      </c>
      <c r="C121" s="12" t="s">
        <v>522</v>
      </c>
      <c r="D121" s="12" t="s">
        <v>541</v>
      </c>
    </row>
    <row r="122" spans="1:4" ht="18.75" customHeight="1">
      <c r="A122" s="12" t="s">
        <v>542</v>
      </c>
      <c r="B122" s="12" t="s">
        <v>521</v>
      </c>
      <c r="C122" s="12" t="s">
        <v>522</v>
      </c>
      <c r="D122" s="12" t="s">
        <v>543</v>
      </c>
    </row>
    <row r="123" spans="1:4" ht="18.75" customHeight="1">
      <c r="A123" s="12" t="s">
        <v>544</v>
      </c>
      <c r="B123" s="12" t="s">
        <v>521</v>
      </c>
      <c r="C123" s="12" t="s">
        <v>522</v>
      </c>
      <c r="D123" s="12" t="s">
        <v>545</v>
      </c>
    </row>
    <row r="124" spans="1:4" ht="18.75" customHeight="1">
      <c r="A124" s="12" t="s">
        <v>546</v>
      </c>
      <c r="B124" s="12" t="s">
        <v>521</v>
      </c>
      <c r="C124" s="12" t="s">
        <v>522</v>
      </c>
      <c r="D124" s="12" t="s">
        <v>547</v>
      </c>
    </row>
    <row r="125" spans="1:4" ht="18.75" customHeight="1">
      <c r="A125" s="12" t="s">
        <v>548</v>
      </c>
      <c r="B125" s="12" t="s">
        <v>521</v>
      </c>
      <c r="C125" s="12" t="s">
        <v>522</v>
      </c>
      <c r="D125" s="12" t="s">
        <v>549</v>
      </c>
    </row>
    <row r="126" spans="1:4" ht="18.75" customHeight="1">
      <c r="A126" s="12" t="s">
        <v>550</v>
      </c>
      <c r="B126" s="12" t="s">
        <v>521</v>
      </c>
      <c r="C126" s="12" t="s">
        <v>522</v>
      </c>
      <c r="D126" s="12" t="s">
        <v>551</v>
      </c>
    </row>
    <row r="127" spans="1:4" ht="18.75" customHeight="1">
      <c r="A127" s="12" t="s">
        <v>552</v>
      </c>
      <c r="B127" s="12" t="s">
        <v>521</v>
      </c>
      <c r="C127" s="12" t="s">
        <v>522</v>
      </c>
      <c r="D127" s="12" t="s">
        <v>553</v>
      </c>
    </row>
    <row r="128" spans="1:4" ht="18.75" customHeight="1">
      <c r="A128" s="12" t="s">
        <v>554</v>
      </c>
      <c r="B128" s="12" t="s">
        <v>521</v>
      </c>
      <c r="C128" s="12" t="s">
        <v>522</v>
      </c>
      <c r="D128" s="12" t="s">
        <v>555</v>
      </c>
    </row>
    <row r="129" spans="1:4" ht="18.75" customHeight="1">
      <c r="A129" s="12" t="s">
        <v>556</v>
      </c>
      <c r="B129" s="12" t="s">
        <v>521</v>
      </c>
      <c r="C129" s="12" t="s">
        <v>557</v>
      </c>
      <c r="D129" s="12" t="s">
        <v>558</v>
      </c>
    </row>
    <row r="130" spans="1:4" ht="18.75" customHeight="1">
      <c r="A130" s="12" t="s">
        <v>559</v>
      </c>
      <c r="B130" s="12" t="s">
        <v>521</v>
      </c>
      <c r="C130" s="12" t="s">
        <v>557</v>
      </c>
      <c r="D130" s="12" t="s">
        <v>560</v>
      </c>
    </row>
    <row r="131" spans="1:4" ht="18.75" customHeight="1">
      <c r="A131" s="12" t="s">
        <v>561</v>
      </c>
      <c r="B131" s="12" t="s">
        <v>521</v>
      </c>
      <c r="C131" s="12" t="s">
        <v>557</v>
      </c>
      <c r="D131" s="12" t="s">
        <v>562</v>
      </c>
    </row>
    <row r="132" spans="1:4" ht="18.75" customHeight="1">
      <c r="A132" s="12" t="s">
        <v>563</v>
      </c>
      <c r="B132" s="12" t="s">
        <v>521</v>
      </c>
      <c r="C132" s="12" t="s">
        <v>557</v>
      </c>
      <c r="D132" s="12" t="s">
        <v>564</v>
      </c>
    </row>
    <row r="133" spans="1:4" ht="18.75" customHeight="1">
      <c r="A133" s="12" t="s">
        <v>565</v>
      </c>
      <c r="B133" s="12" t="s">
        <v>521</v>
      </c>
      <c r="C133" s="12" t="s">
        <v>557</v>
      </c>
      <c r="D133" s="12" t="s">
        <v>566</v>
      </c>
    </row>
    <row r="134" spans="1:4" ht="18.75" customHeight="1">
      <c r="A134" s="12" t="s">
        <v>567</v>
      </c>
      <c r="B134" s="12" t="s">
        <v>521</v>
      </c>
      <c r="C134" s="12" t="s">
        <v>557</v>
      </c>
      <c r="D134" s="12" t="s">
        <v>568</v>
      </c>
    </row>
    <row r="135" spans="1:4" ht="18.75" customHeight="1">
      <c r="A135" s="12" t="s">
        <v>569</v>
      </c>
      <c r="B135" s="12" t="s">
        <v>521</v>
      </c>
      <c r="C135" s="12" t="s">
        <v>557</v>
      </c>
      <c r="D135" s="12" t="s">
        <v>570</v>
      </c>
    </row>
    <row r="136" spans="1:4" ht="18.75" customHeight="1">
      <c r="A136" s="12" t="s">
        <v>571</v>
      </c>
      <c r="B136" s="12" t="s">
        <v>521</v>
      </c>
      <c r="C136" s="12" t="s">
        <v>557</v>
      </c>
      <c r="D136" s="12" t="s">
        <v>572</v>
      </c>
    </row>
    <row r="137" spans="1:4" ht="18.75" customHeight="1">
      <c r="A137" s="12" t="s">
        <v>573</v>
      </c>
      <c r="B137" s="12" t="s">
        <v>521</v>
      </c>
      <c r="C137" s="12" t="s">
        <v>557</v>
      </c>
      <c r="D137" s="12" t="s">
        <v>574</v>
      </c>
    </row>
    <row r="138" spans="1:4" ht="18.75" customHeight="1">
      <c r="A138" s="12" t="s">
        <v>575</v>
      </c>
      <c r="B138" s="12" t="s">
        <v>521</v>
      </c>
      <c r="C138" s="12" t="s">
        <v>557</v>
      </c>
      <c r="D138" s="12" t="s">
        <v>576</v>
      </c>
    </row>
    <row r="139" spans="1:4" ht="18.75" customHeight="1">
      <c r="A139" s="12" t="s">
        <v>577</v>
      </c>
      <c r="B139" s="12" t="s">
        <v>521</v>
      </c>
      <c r="C139" s="12" t="s">
        <v>557</v>
      </c>
      <c r="D139" s="12" t="s">
        <v>578</v>
      </c>
    </row>
    <row r="140" spans="1:4" ht="18.75" customHeight="1">
      <c r="A140" s="12" t="s">
        <v>579</v>
      </c>
      <c r="B140" s="12" t="s">
        <v>521</v>
      </c>
      <c r="C140" s="12" t="s">
        <v>557</v>
      </c>
      <c r="D140" s="12" t="s">
        <v>580</v>
      </c>
    </row>
    <row r="141" spans="1:4" ht="18.75" customHeight="1">
      <c r="A141" s="12" t="s">
        <v>581</v>
      </c>
      <c r="B141" s="12" t="s">
        <v>521</v>
      </c>
      <c r="C141" s="12" t="s">
        <v>557</v>
      </c>
      <c r="D141" s="12" t="s">
        <v>582</v>
      </c>
    </row>
    <row r="142" spans="1:4" ht="18.75" customHeight="1">
      <c r="A142" s="12" t="s">
        <v>583</v>
      </c>
      <c r="B142" s="12" t="s">
        <v>521</v>
      </c>
      <c r="C142" s="12" t="s">
        <v>557</v>
      </c>
      <c r="D142" s="12" t="s">
        <v>584</v>
      </c>
    </row>
    <row r="143" spans="1:4" ht="18.75" customHeight="1">
      <c r="A143" s="12" t="s">
        <v>585</v>
      </c>
      <c r="B143" s="12" t="s">
        <v>521</v>
      </c>
      <c r="C143" s="12" t="s">
        <v>557</v>
      </c>
      <c r="D143" s="12" t="s">
        <v>586</v>
      </c>
    </row>
    <row r="144" spans="1:4" ht="18.75" customHeight="1">
      <c r="A144" s="12" t="s">
        <v>587</v>
      </c>
      <c r="B144" s="12" t="s">
        <v>521</v>
      </c>
      <c r="C144" s="12" t="s">
        <v>557</v>
      </c>
      <c r="D144" s="12" t="s">
        <v>588</v>
      </c>
    </row>
    <row r="145" spans="1:4" ht="18.75" customHeight="1">
      <c r="A145" s="12" t="s">
        <v>589</v>
      </c>
      <c r="B145" s="12" t="s">
        <v>521</v>
      </c>
      <c r="C145" s="12" t="s">
        <v>557</v>
      </c>
      <c r="D145" s="12" t="s">
        <v>590</v>
      </c>
    </row>
    <row r="146" spans="1:4" ht="18.75" customHeight="1">
      <c r="A146" s="12" t="s">
        <v>591</v>
      </c>
      <c r="B146" s="12" t="s">
        <v>521</v>
      </c>
      <c r="C146" s="12" t="s">
        <v>557</v>
      </c>
      <c r="D146" s="12" t="s">
        <v>592</v>
      </c>
    </row>
    <row r="147" spans="1:4" ht="18.75" customHeight="1">
      <c r="A147" s="12" t="s">
        <v>593</v>
      </c>
      <c r="B147" s="12" t="s">
        <v>521</v>
      </c>
      <c r="C147" s="12" t="s">
        <v>557</v>
      </c>
      <c r="D147" s="12" t="s">
        <v>594</v>
      </c>
    </row>
    <row r="148" spans="1:4" ht="18.75" customHeight="1">
      <c r="A148" s="12" t="s">
        <v>595</v>
      </c>
      <c r="B148" s="12" t="s">
        <v>521</v>
      </c>
      <c r="C148" s="12" t="s">
        <v>557</v>
      </c>
      <c r="D148" s="12" t="s">
        <v>596</v>
      </c>
    </row>
    <row r="149" spans="1:4" ht="18.75" customHeight="1">
      <c r="A149" s="12" t="s">
        <v>597</v>
      </c>
      <c r="B149" s="12" t="s">
        <v>521</v>
      </c>
      <c r="C149" s="12" t="s">
        <v>557</v>
      </c>
      <c r="D149" s="12" t="s">
        <v>598</v>
      </c>
    </row>
    <row r="150" spans="1:4" ht="18.75" customHeight="1">
      <c r="A150" s="12" t="s">
        <v>599</v>
      </c>
      <c r="B150" s="12" t="s">
        <v>521</v>
      </c>
      <c r="C150" s="12" t="s">
        <v>557</v>
      </c>
      <c r="D150" s="12" t="s">
        <v>600</v>
      </c>
    </row>
    <row r="151" spans="1:4" ht="18.75" customHeight="1">
      <c r="A151" s="12" t="s">
        <v>601</v>
      </c>
      <c r="B151" s="12" t="s">
        <v>521</v>
      </c>
      <c r="C151" s="12" t="s">
        <v>557</v>
      </c>
      <c r="D151" s="12" t="s">
        <v>602</v>
      </c>
    </row>
    <row r="152" spans="1:4" ht="18.75" customHeight="1">
      <c r="A152" s="12" t="s">
        <v>603</v>
      </c>
      <c r="B152" s="12" t="s">
        <v>521</v>
      </c>
      <c r="C152" s="12" t="s">
        <v>557</v>
      </c>
      <c r="D152" s="12" t="s">
        <v>604</v>
      </c>
    </row>
    <row r="153" spans="1:4" ht="18.75" customHeight="1">
      <c r="A153" s="12" t="s">
        <v>605</v>
      </c>
      <c r="B153" s="12" t="s">
        <v>521</v>
      </c>
      <c r="C153" s="12" t="s">
        <v>557</v>
      </c>
      <c r="D153" s="12" t="s">
        <v>606</v>
      </c>
    </row>
    <row r="154" spans="1:4" ht="18.75" customHeight="1">
      <c r="A154" s="12" t="s">
        <v>607</v>
      </c>
      <c r="B154" s="12" t="s">
        <v>521</v>
      </c>
      <c r="C154" s="12" t="s">
        <v>557</v>
      </c>
      <c r="D154" s="12" t="s">
        <v>608</v>
      </c>
    </row>
    <row r="155" spans="1:4" ht="18.75" customHeight="1">
      <c r="A155" s="12" t="s">
        <v>609</v>
      </c>
      <c r="B155" s="12" t="s">
        <v>521</v>
      </c>
      <c r="C155" s="12" t="s">
        <v>557</v>
      </c>
      <c r="D155" s="12" t="s">
        <v>610</v>
      </c>
    </row>
    <row r="156" spans="1:4" ht="18.75" customHeight="1">
      <c r="A156" s="12" t="s">
        <v>611</v>
      </c>
      <c r="B156" s="12" t="s">
        <v>521</v>
      </c>
      <c r="C156" s="12" t="s">
        <v>557</v>
      </c>
      <c r="D156" s="12" t="s">
        <v>612</v>
      </c>
    </row>
    <row r="157" spans="1:4" ht="18.75" customHeight="1">
      <c r="A157" s="12" t="s">
        <v>613</v>
      </c>
      <c r="B157" s="12" t="s">
        <v>521</v>
      </c>
      <c r="C157" s="12" t="s">
        <v>557</v>
      </c>
      <c r="D157" s="12" t="s">
        <v>614</v>
      </c>
    </row>
    <row r="158" spans="1:4" ht="18.75" customHeight="1">
      <c r="A158" s="12" t="s">
        <v>615</v>
      </c>
      <c r="B158" s="12" t="s">
        <v>521</v>
      </c>
      <c r="C158" s="12" t="s">
        <v>557</v>
      </c>
      <c r="D158" s="12" t="s">
        <v>616</v>
      </c>
    </row>
    <row r="159" spans="1:4" ht="18.75" customHeight="1">
      <c r="A159" s="12" t="s">
        <v>617</v>
      </c>
      <c r="B159" s="12" t="s">
        <v>521</v>
      </c>
      <c r="C159" s="12" t="s">
        <v>557</v>
      </c>
      <c r="D159" s="12" t="s">
        <v>618</v>
      </c>
    </row>
    <row r="160" spans="1:4" ht="18.75" customHeight="1">
      <c r="A160" s="12" t="s">
        <v>619</v>
      </c>
      <c r="B160" s="12" t="s">
        <v>521</v>
      </c>
      <c r="C160" s="12" t="s">
        <v>557</v>
      </c>
      <c r="D160" s="12" t="s">
        <v>620</v>
      </c>
    </row>
    <row r="161" spans="1:4" ht="18.75" customHeight="1">
      <c r="A161" s="12" t="s">
        <v>621</v>
      </c>
      <c r="B161" s="12" t="s">
        <v>521</v>
      </c>
      <c r="C161" s="12" t="s">
        <v>557</v>
      </c>
      <c r="D161" s="12" t="s">
        <v>622</v>
      </c>
    </row>
    <row r="162" spans="1:4" ht="18.75" customHeight="1">
      <c r="A162" s="12" t="s">
        <v>623</v>
      </c>
      <c r="B162" s="12" t="s">
        <v>521</v>
      </c>
      <c r="C162" s="12" t="s">
        <v>557</v>
      </c>
      <c r="D162" s="12" t="s">
        <v>624</v>
      </c>
    </row>
    <row r="163" spans="1:4" ht="18.75" customHeight="1">
      <c r="A163" s="12" t="s">
        <v>625</v>
      </c>
      <c r="B163" s="12" t="s">
        <v>521</v>
      </c>
      <c r="C163" s="12" t="s">
        <v>557</v>
      </c>
      <c r="D163" s="12" t="s">
        <v>626</v>
      </c>
    </row>
    <row r="164" spans="1:4" ht="18.75" customHeight="1">
      <c r="A164" s="12" t="s">
        <v>627</v>
      </c>
      <c r="B164" s="12" t="s">
        <v>521</v>
      </c>
      <c r="C164" s="12" t="s">
        <v>557</v>
      </c>
      <c r="D164" s="12" t="s">
        <v>628</v>
      </c>
    </row>
    <row r="165" spans="1:4" ht="18.75" customHeight="1">
      <c r="A165" s="12" t="s">
        <v>629</v>
      </c>
      <c r="B165" s="12" t="s">
        <v>521</v>
      </c>
      <c r="C165" s="12" t="s">
        <v>557</v>
      </c>
      <c r="D165" s="12" t="s">
        <v>630</v>
      </c>
    </row>
    <row r="166" spans="1:4" ht="18.75" customHeight="1">
      <c r="A166" s="12" t="s">
        <v>631</v>
      </c>
      <c r="B166" s="12" t="s">
        <v>521</v>
      </c>
      <c r="C166" s="12" t="s">
        <v>557</v>
      </c>
      <c r="D166" s="12" t="s">
        <v>632</v>
      </c>
    </row>
    <row r="167" spans="1:4" ht="18.75" customHeight="1">
      <c r="A167" s="12" t="s">
        <v>633</v>
      </c>
      <c r="B167" s="12" t="s">
        <v>521</v>
      </c>
      <c r="C167" s="12" t="s">
        <v>634</v>
      </c>
      <c r="D167" s="12" t="s">
        <v>635</v>
      </c>
    </row>
    <row r="168" spans="1:4" ht="18.75" customHeight="1">
      <c r="A168" s="12" t="s">
        <v>636</v>
      </c>
      <c r="B168" s="12" t="s">
        <v>521</v>
      </c>
      <c r="C168" s="12" t="s">
        <v>634</v>
      </c>
      <c r="D168" s="12" t="s">
        <v>637</v>
      </c>
    </row>
    <row r="169" spans="1:4" ht="18.75" customHeight="1">
      <c r="A169" s="12" t="s">
        <v>638</v>
      </c>
      <c r="B169" s="12" t="s">
        <v>521</v>
      </c>
      <c r="C169" s="12" t="s">
        <v>634</v>
      </c>
      <c r="D169" s="12" t="s">
        <v>639</v>
      </c>
    </row>
    <row r="170" spans="1:4" ht="18.75" customHeight="1">
      <c r="A170" s="12" t="s">
        <v>640</v>
      </c>
      <c r="B170" s="12" t="s">
        <v>521</v>
      </c>
      <c r="C170" s="12" t="s">
        <v>634</v>
      </c>
      <c r="D170" s="12" t="s">
        <v>641</v>
      </c>
    </row>
    <row r="171" spans="1:4" ht="18.75" customHeight="1">
      <c r="A171" s="12" t="s">
        <v>642</v>
      </c>
      <c r="B171" s="12" t="s">
        <v>521</v>
      </c>
      <c r="C171" s="12" t="s">
        <v>634</v>
      </c>
      <c r="D171" s="12" t="s">
        <v>643</v>
      </c>
    </row>
    <row r="172" spans="1:4" ht="18.75" customHeight="1">
      <c r="A172" s="12" t="s">
        <v>644</v>
      </c>
      <c r="B172" s="12" t="s">
        <v>521</v>
      </c>
      <c r="C172" s="12" t="s">
        <v>634</v>
      </c>
      <c r="D172" s="12" t="s">
        <v>645</v>
      </c>
    </row>
    <row r="173" spans="1:4" ht="18.75" customHeight="1">
      <c r="A173" s="12" t="s">
        <v>646</v>
      </c>
      <c r="B173" s="12" t="s">
        <v>521</v>
      </c>
      <c r="C173" s="12" t="s">
        <v>634</v>
      </c>
      <c r="D173" s="12" t="s">
        <v>647</v>
      </c>
    </row>
    <row r="174" spans="1:4" ht="18.75" customHeight="1">
      <c r="A174" s="12" t="s">
        <v>648</v>
      </c>
      <c r="B174" s="12" t="s">
        <v>521</v>
      </c>
      <c r="C174" s="12" t="s">
        <v>634</v>
      </c>
      <c r="D174" s="12" t="s">
        <v>649</v>
      </c>
    </row>
    <row r="175" spans="1:4" ht="18.75" customHeight="1">
      <c r="A175" s="12" t="s">
        <v>650</v>
      </c>
      <c r="B175" s="12" t="s">
        <v>521</v>
      </c>
      <c r="C175" s="12" t="s">
        <v>634</v>
      </c>
      <c r="D175" s="12" t="s">
        <v>651</v>
      </c>
    </row>
    <row r="176" spans="1:4" ht="18.75" customHeight="1">
      <c r="A176" s="12" t="s">
        <v>652</v>
      </c>
      <c r="B176" s="12" t="s">
        <v>521</v>
      </c>
      <c r="C176" s="12" t="s">
        <v>634</v>
      </c>
      <c r="D176" s="12" t="s">
        <v>653</v>
      </c>
    </row>
    <row r="177" spans="1:4" ht="18.75" customHeight="1">
      <c r="A177" s="12" t="s">
        <v>654</v>
      </c>
      <c r="B177" s="12" t="s">
        <v>521</v>
      </c>
      <c r="C177" s="12" t="s">
        <v>634</v>
      </c>
      <c r="D177" s="12" t="s">
        <v>655</v>
      </c>
    </row>
    <row r="178" spans="1:4" ht="18.75" customHeight="1">
      <c r="A178" s="12" t="s">
        <v>656</v>
      </c>
      <c r="B178" s="12" t="s">
        <v>521</v>
      </c>
      <c r="C178" s="12" t="s">
        <v>634</v>
      </c>
      <c r="D178" s="12" t="s">
        <v>657</v>
      </c>
    </row>
    <row r="179" spans="1:4" ht="18.75" customHeight="1">
      <c r="A179" s="12" t="s">
        <v>658</v>
      </c>
      <c r="B179" s="12" t="s">
        <v>521</v>
      </c>
      <c r="C179" s="12" t="s">
        <v>634</v>
      </c>
      <c r="D179" s="12" t="s">
        <v>659</v>
      </c>
    </row>
    <row r="180" spans="1:4" ht="18.75" customHeight="1">
      <c r="A180" s="12" t="s">
        <v>660</v>
      </c>
      <c r="B180" s="12" t="s">
        <v>521</v>
      </c>
      <c r="C180" s="12" t="s">
        <v>634</v>
      </c>
      <c r="D180" s="12" t="s">
        <v>661</v>
      </c>
    </row>
    <row r="181" spans="1:4" ht="18.75" customHeight="1">
      <c r="A181" s="12" t="s">
        <v>662</v>
      </c>
      <c r="B181" s="12" t="s">
        <v>521</v>
      </c>
      <c r="C181" s="12" t="s">
        <v>634</v>
      </c>
      <c r="D181" s="12" t="s">
        <v>663</v>
      </c>
    </row>
    <row r="182" spans="1:4" ht="18.75" customHeight="1">
      <c r="A182" s="12" t="s">
        <v>664</v>
      </c>
      <c r="B182" s="12" t="s">
        <v>521</v>
      </c>
      <c r="C182" s="12" t="s">
        <v>634</v>
      </c>
      <c r="D182" s="12" t="s">
        <v>665</v>
      </c>
    </row>
    <row r="183" spans="1:4" ht="18.75" customHeight="1">
      <c r="A183" s="12" t="s">
        <v>666</v>
      </c>
      <c r="B183" s="12" t="s">
        <v>521</v>
      </c>
      <c r="C183" s="12" t="s">
        <v>634</v>
      </c>
      <c r="D183" s="12" t="s">
        <v>667</v>
      </c>
    </row>
    <row r="184" spans="1:4" ht="18.75" customHeight="1">
      <c r="A184" s="12" t="s">
        <v>668</v>
      </c>
      <c r="B184" s="12" t="s">
        <v>521</v>
      </c>
      <c r="C184" s="12" t="s">
        <v>634</v>
      </c>
      <c r="D184" s="12" t="s">
        <v>669</v>
      </c>
    </row>
    <row r="185" spans="1:4" ht="18.75" customHeight="1">
      <c r="A185" s="12" t="s">
        <v>670</v>
      </c>
      <c r="B185" s="12" t="s">
        <v>521</v>
      </c>
      <c r="C185" s="12" t="s">
        <v>634</v>
      </c>
      <c r="D185" s="12" t="s">
        <v>671</v>
      </c>
    </row>
    <row r="186" spans="1:4" ht="18.75" customHeight="1">
      <c r="A186" s="12" t="s">
        <v>672</v>
      </c>
      <c r="B186" s="12" t="s">
        <v>521</v>
      </c>
      <c r="C186" s="12" t="s">
        <v>634</v>
      </c>
      <c r="D186" s="12" t="s">
        <v>673</v>
      </c>
    </row>
    <row r="187" spans="1:4" ht="18.75" customHeight="1">
      <c r="A187" s="12" t="s">
        <v>674</v>
      </c>
      <c r="B187" s="12" t="s">
        <v>521</v>
      </c>
      <c r="C187" s="12" t="s">
        <v>634</v>
      </c>
      <c r="D187" s="12" t="s">
        <v>675</v>
      </c>
    </row>
    <row r="188" spans="1:4" ht="18.75" customHeight="1">
      <c r="A188" s="12" t="s">
        <v>676</v>
      </c>
      <c r="B188" s="12" t="s">
        <v>521</v>
      </c>
      <c r="C188" s="12" t="s">
        <v>634</v>
      </c>
      <c r="D188" s="12" t="s">
        <v>677</v>
      </c>
    </row>
    <row r="189" spans="1:4" ht="18.75" customHeight="1">
      <c r="A189" s="12" t="s">
        <v>678</v>
      </c>
      <c r="B189" s="12" t="s">
        <v>521</v>
      </c>
      <c r="C189" s="12" t="s">
        <v>634</v>
      </c>
      <c r="D189" s="12" t="s">
        <v>679</v>
      </c>
    </row>
    <row r="190" spans="1:4" ht="18.75" customHeight="1">
      <c r="A190" s="12" t="s">
        <v>680</v>
      </c>
      <c r="B190" s="12" t="s">
        <v>681</v>
      </c>
      <c r="C190" s="12" t="s">
        <v>682</v>
      </c>
      <c r="D190" s="12" t="s">
        <v>683</v>
      </c>
    </row>
    <row r="191" spans="1:4" ht="18.75" customHeight="1">
      <c r="A191" s="12" t="s">
        <v>684</v>
      </c>
      <c r="B191" s="12" t="s">
        <v>681</v>
      </c>
      <c r="C191" s="12" t="s">
        <v>682</v>
      </c>
      <c r="D191" s="12" t="s">
        <v>685</v>
      </c>
    </row>
    <row r="192" spans="1:4" ht="18.75" customHeight="1">
      <c r="A192" s="12" t="s">
        <v>686</v>
      </c>
      <c r="B192" s="12" t="s">
        <v>681</v>
      </c>
      <c r="C192" s="12" t="s">
        <v>682</v>
      </c>
      <c r="D192" s="12" t="s">
        <v>687</v>
      </c>
    </row>
    <row r="193" spans="1:4" ht="18.75" customHeight="1">
      <c r="A193" s="12" t="s">
        <v>688</v>
      </c>
      <c r="B193" s="12" t="s">
        <v>681</v>
      </c>
      <c r="C193" s="12" t="s">
        <v>682</v>
      </c>
      <c r="D193" s="12" t="s">
        <v>689</v>
      </c>
    </row>
    <row r="194" spans="1:4" ht="18.75" customHeight="1">
      <c r="A194" s="12" t="s">
        <v>690</v>
      </c>
      <c r="B194" s="12" t="s">
        <v>681</v>
      </c>
      <c r="C194" s="12" t="s">
        <v>682</v>
      </c>
      <c r="D194" s="12" t="s">
        <v>691</v>
      </c>
    </row>
    <row r="195" spans="1:4" ht="18.75" customHeight="1">
      <c r="A195" s="12" t="s">
        <v>692</v>
      </c>
      <c r="B195" s="12" t="s">
        <v>681</v>
      </c>
      <c r="C195" s="12" t="s">
        <v>682</v>
      </c>
      <c r="D195" s="12" t="s">
        <v>693</v>
      </c>
    </row>
    <row r="196" spans="1:4" ht="18.75" customHeight="1">
      <c r="A196" s="12" t="s">
        <v>694</v>
      </c>
      <c r="B196" s="12" t="s">
        <v>681</v>
      </c>
      <c r="C196" s="12" t="s">
        <v>682</v>
      </c>
      <c r="D196" s="12" t="s">
        <v>695</v>
      </c>
    </row>
    <row r="197" spans="1:4" ht="18.75" customHeight="1">
      <c r="A197" s="12" t="s">
        <v>696</v>
      </c>
      <c r="B197" s="12" t="s">
        <v>681</v>
      </c>
      <c r="C197" s="12" t="s">
        <v>682</v>
      </c>
      <c r="D197" s="12" t="s">
        <v>697</v>
      </c>
    </row>
    <row r="198" spans="1:4" ht="18.75" customHeight="1">
      <c r="A198" s="12" t="s">
        <v>698</v>
      </c>
      <c r="B198" s="12" t="s">
        <v>681</v>
      </c>
      <c r="C198" s="12" t="s">
        <v>682</v>
      </c>
      <c r="D198" s="12" t="s">
        <v>699</v>
      </c>
    </row>
    <row r="199" spans="1:4" ht="18.75" customHeight="1">
      <c r="A199" s="12" t="s">
        <v>700</v>
      </c>
      <c r="B199" s="12" t="s">
        <v>681</v>
      </c>
      <c r="C199" s="12" t="s">
        <v>682</v>
      </c>
      <c r="D199" s="12" t="s">
        <v>701</v>
      </c>
    </row>
    <row r="200" spans="1:4" ht="18.75" customHeight="1">
      <c r="A200" s="12" t="s">
        <v>702</v>
      </c>
      <c r="B200" s="12" t="s">
        <v>681</v>
      </c>
      <c r="C200" s="12" t="s">
        <v>682</v>
      </c>
      <c r="D200" s="12" t="s">
        <v>703</v>
      </c>
    </row>
    <row r="201" spans="1:4" ht="18.75" customHeight="1">
      <c r="A201" s="12" t="s">
        <v>704</v>
      </c>
      <c r="B201" s="12" t="s">
        <v>681</v>
      </c>
      <c r="C201" s="12" t="s">
        <v>682</v>
      </c>
      <c r="D201" s="12" t="s">
        <v>705</v>
      </c>
    </row>
    <row r="202" spans="1:4" ht="18.75" customHeight="1">
      <c r="A202" s="12" t="s">
        <v>706</v>
      </c>
      <c r="B202" s="12" t="s">
        <v>681</v>
      </c>
      <c r="C202" s="12" t="s">
        <v>682</v>
      </c>
      <c r="D202" s="12" t="s">
        <v>707</v>
      </c>
    </row>
    <row r="203" spans="1:4" ht="18.75" customHeight="1">
      <c r="A203" s="12" t="s">
        <v>708</v>
      </c>
      <c r="B203" s="12" t="s">
        <v>681</v>
      </c>
      <c r="C203" s="12" t="s">
        <v>682</v>
      </c>
      <c r="D203" s="12" t="s">
        <v>709</v>
      </c>
    </row>
    <row r="204" spans="1:4" ht="18.75" customHeight="1">
      <c r="A204" s="12" t="s">
        <v>710</v>
      </c>
      <c r="B204" s="12" t="s">
        <v>681</v>
      </c>
      <c r="C204" s="12" t="s">
        <v>682</v>
      </c>
      <c r="D204" s="12" t="s">
        <v>711</v>
      </c>
    </row>
    <row r="205" spans="1:4" ht="18.75" customHeight="1">
      <c r="A205" s="12" t="s">
        <v>712</v>
      </c>
      <c r="B205" s="12" t="s">
        <v>681</v>
      </c>
      <c r="C205" s="12" t="s">
        <v>682</v>
      </c>
      <c r="D205" s="12" t="s">
        <v>713</v>
      </c>
    </row>
    <row r="206" spans="1:4" ht="18.75" customHeight="1">
      <c r="A206" s="12" t="s">
        <v>714</v>
      </c>
      <c r="B206" s="12" t="s">
        <v>681</v>
      </c>
      <c r="C206" s="12" t="s">
        <v>682</v>
      </c>
      <c r="D206" s="12" t="s">
        <v>715</v>
      </c>
    </row>
    <row r="207" spans="1:4" ht="18.75" customHeight="1">
      <c r="A207" s="12" t="s">
        <v>716</v>
      </c>
      <c r="B207" s="12" t="s">
        <v>681</v>
      </c>
      <c r="C207" s="12" t="s">
        <v>682</v>
      </c>
      <c r="D207" s="12" t="s">
        <v>717</v>
      </c>
    </row>
    <row r="208" spans="1:4" ht="18.75" customHeight="1">
      <c r="A208" s="12" t="s">
        <v>718</v>
      </c>
      <c r="B208" s="12" t="s">
        <v>681</v>
      </c>
      <c r="C208" s="12" t="s">
        <v>682</v>
      </c>
      <c r="D208" s="12" t="s">
        <v>719</v>
      </c>
    </row>
    <row r="209" spans="1:4" ht="18.75" customHeight="1">
      <c r="A209" s="12" t="s">
        <v>720</v>
      </c>
      <c r="B209" s="12" t="s">
        <v>681</v>
      </c>
      <c r="C209" s="12" t="s">
        <v>682</v>
      </c>
      <c r="D209" s="12" t="s">
        <v>721</v>
      </c>
    </row>
    <row r="210" spans="1:4" ht="18.75" customHeight="1">
      <c r="A210" s="12" t="s">
        <v>722</v>
      </c>
      <c r="B210" s="12" t="s">
        <v>681</v>
      </c>
      <c r="C210" s="12" t="s">
        <v>682</v>
      </c>
      <c r="D210" s="12" t="s">
        <v>723</v>
      </c>
    </row>
    <row r="211" spans="1:4" ht="18.75" customHeight="1">
      <c r="A211" s="12" t="s">
        <v>724</v>
      </c>
      <c r="B211" s="12" t="s">
        <v>681</v>
      </c>
      <c r="C211" s="12" t="s">
        <v>682</v>
      </c>
      <c r="D211" s="12" t="s">
        <v>725</v>
      </c>
    </row>
    <row r="212" spans="1:4" ht="18.75" customHeight="1">
      <c r="A212" s="12" t="s">
        <v>726</v>
      </c>
      <c r="B212" s="12" t="s">
        <v>681</v>
      </c>
      <c r="C212" s="12" t="s">
        <v>682</v>
      </c>
      <c r="D212" s="12" t="s">
        <v>727</v>
      </c>
    </row>
    <row r="213" spans="1:4" ht="18.75" customHeight="1">
      <c r="A213" s="12" t="s">
        <v>728</v>
      </c>
      <c r="B213" s="12" t="s">
        <v>681</v>
      </c>
      <c r="C213" s="12" t="s">
        <v>682</v>
      </c>
      <c r="D213" s="12" t="s">
        <v>729</v>
      </c>
    </row>
    <row r="214" spans="1:4" ht="18.75" customHeight="1">
      <c r="A214" s="12" t="s">
        <v>730</v>
      </c>
      <c r="B214" s="12" t="s">
        <v>681</v>
      </c>
      <c r="C214" s="12" t="s">
        <v>682</v>
      </c>
      <c r="D214" s="12" t="s">
        <v>731</v>
      </c>
    </row>
    <row r="215" spans="1:4" ht="18.75" customHeight="1">
      <c r="A215" s="12" t="s">
        <v>732</v>
      </c>
      <c r="B215" s="12" t="s">
        <v>681</v>
      </c>
      <c r="C215" s="12" t="s">
        <v>682</v>
      </c>
      <c r="D215" s="12" t="s">
        <v>733</v>
      </c>
    </row>
    <row r="216" spans="1:4" ht="18.75" customHeight="1">
      <c r="A216" s="12" t="s">
        <v>734</v>
      </c>
      <c r="B216" s="12" t="s">
        <v>681</v>
      </c>
      <c r="C216" s="12" t="s">
        <v>682</v>
      </c>
      <c r="D216" s="12" t="s">
        <v>735</v>
      </c>
    </row>
    <row r="217" spans="1:4" ht="18.75" customHeight="1">
      <c r="A217" s="12" t="s">
        <v>736</v>
      </c>
      <c r="B217" s="12" t="s">
        <v>681</v>
      </c>
      <c r="C217" s="12" t="s">
        <v>682</v>
      </c>
      <c r="D217" s="12" t="s">
        <v>737</v>
      </c>
    </row>
    <row r="218" spans="1:4" ht="18.75" customHeight="1">
      <c r="A218" s="12" t="s">
        <v>738</v>
      </c>
      <c r="B218" s="12" t="s">
        <v>681</v>
      </c>
      <c r="C218" s="12" t="s">
        <v>682</v>
      </c>
      <c r="D218" s="12" t="s">
        <v>739</v>
      </c>
    </row>
    <row r="219" spans="1:4" ht="18.75" customHeight="1">
      <c r="A219" s="12" t="s">
        <v>740</v>
      </c>
      <c r="B219" s="12" t="s">
        <v>681</v>
      </c>
      <c r="C219" s="12" t="s">
        <v>682</v>
      </c>
      <c r="D219" s="12" t="s">
        <v>741</v>
      </c>
    </row>
    <row r="220" spans="1:4" ht="18.75" customHeight="1">
      <c r="A220" s="12" t="s">
        <v>742</v>
      </c>
      <c r="B220" s="12" t="s">
        <v>681</v>
      </c>
      <c r="C220" s="12" t="s">
        <v>682</v>
      </c>
      <c r="D220" s="12" t="s">
        <v>743</v>
      </c>
    </row>
    <row r="221" spans="1:4" ht="18.75" customHeight="1">
      <c r="A221" s="12" t="s">
        <v>744</v>
      </c>
      <c r="B221" s="12" t="s">
        <v>681</v>
      </c>
      <c r="C221" s="12" t="s">
        <v>682</v>
      </c>
      <c r="D221" s="12" t="s">
        <v>745</v>
      </c>
    </row>
    <row r="222" spans="1:4" ht="18.75" customHeight="1">
      <c r="A222" s="12" t="s">
        <v>746</v>
      </c>
      <c r="B222" s="12" t="s">
        <v>681</v>
      </c>
      <c r="C222" s="12" t="s">
        <v>682</v>
      </c>
      <c r="D222" s="12" t="s">
        <v>747</v>
      </c>
    </row>
    <row r="223" spans="1:4" ht="18.75" customHeight="1">
      <c r="A223" s="12" t="s">
        <v>748</v>
      </c>
      <c r="B223" s="12" t="s">
        <v>681</v>
      </c>
      <c r="C223" s="12" t="s">
        <v>682</v>
      </c>
      <c r="D223" s="12" t="s">
        <v>749</v>
      </c>
    </row>
    <row r="224" spans="1:4" ht="18.75" customHeight="1">
      <c r="A224" s="12" t="s">
        <v>750</v>
      </c>
      <c r="B224" s="12" t="s">
        <v>681</v>
      </c>
      <c r="C224" s="12" t="s">
        <v>682</v>
      </c>
      <c r="D224" s="12" t="s">
        <v>751</v>
      </c>
    </row>
    <row r="225" spans="1:4" ht="18.75" customHeight="1">
      <c r="A225" s="12" t="s">
        <v>752</v>
      </c>
      <c r="B225" s="12" t="s">
        <v>681</v>
      </c>
      <c r="C225" s="12" t="s">
        <v>682</v>
      </c>
      <c r="D225" s="12" t="s">
        <v>753</v>
      </c>
    </row>
    <row r="226" spans="1:4" ht="18.75" customHeight="1">
      <c r="A226" s="12" t="s">
        <v>754</v>
      </c>
      <c r="B226" s="12" t="s">
        <v>681</v>
      </c>
      <c r="C226" s="12" t="s">
        <v>682</v>
      </c>
      <c r="D226" s="12" t="s">
        <v>755</v>
      </c>
    </row>
    <row r="227" spans="1:4" ht="18.75" customHeight="1">
      <c r="A227" s="12" t="s">
        <v>756</v>
      </c>
      <c r="B227" s="12" t="s">
        <v>681</v>
      </c>
      <c r="C227" s="12" t="s">
        <v>682</v>
      </c>
      <c r="D227" s="12" t="s">
        <v>757</v>
      </c>
    </row>
    <row r="228" spans="1:4" ht="18.75" customHeight="1">
      <c r="A228" s="12" t="s">
        <v>758</v>
      </c>
      <c r="B228" s="12" t="s">
        <v>681</v>
      </c>
      <c r="C228" s="12" t="s">
        <v>682</v>
      </c>
      <c r="D228" s="12" t="s">
        <v>759</v>
      </c>
    </row>
    <row r="229" spans="1:4" ht="18.75" customHeight="1">
      <c r="A229" s="12" t="s">
        <v>760</v>
      </c>
      <c r="B229" s="12" t="s">
        <v>681</v>
      </c>
      <c r="C229" s="12" t="s">
        <v>682</v>
      </c>
      <c r="D229" s="12" t="s">
        <v>761</v>
      </c>
    </row>
    <row r="230" spans="1:4" ht="18.75" customHeight="1">
      <c r="A230" s="12" t="s">
        <v>762</v>
      </c>
      <c r="B230" s="12" t="s">
        <v>681</v>
      </c>
      <c r="C230" s="12" t="s">
        <v>682</v>
      </c>
      <c r="D230" s="12" t="s">
        <v>763</v>
      </c>
    </row>
    <row r="231" spans="1:4" ht="18.75" customHeight="1">
      <c r="A231" s="12" t="s">
        <v>764</v>
      </c>
      <c r="B231" s="12" t="s">
        <v>681</v>
      </c>
      <c r="C231" s="12" t="s">
        <v>682</v>
      </c>
      <c r="D231" s="12" t="s">
        <v>765</v>
      </c>
    </row>
    <row r="232" spans="1:4" ht="18.75" customHeight="1">
      <c r="A232" s="12" t="s">
        <v>766</v>
      </c>
      <c r="B232" s="12" t="s">
        <v>681</v>
      </c>
      <c r="C232" s="12" t="s">
        <v>682</v>
      </c>
      <c r="D232" s="12" t="s">
        <v>767</v>
      </c>
    </row>
    <row r="233" spans="1:4" ht="18.75" customHeight="1">
      <c r="A233" s="12" t="s">
        <v>768</v>
      </c>
      <c r="B233" s="12" t="s">
        <v>681</v>
      </c>
      <c r="C233" s="12" t="s">
        <v>682</v>
      </c>
      <c r="D233" s="12" t="s">
        <v>769</v>
      </c>
    </row>
    <row r="234" spans="1:4" ht="18.75" customHeight="1">
      <c r="A234" s="12" t="s">
        <v>770</v>
      </c>
      <c r="B234" s="12" t="s">
        <v>681</v>
      </c>
      <c r="C234" s="12" t="s">
        <v>682</v>
      </c>
      <c r="D234" s="12" t="s">
        <v>771</v>
      </c>
    </row>
    <row r="235" spans="1:4" ht="18.75" customHeight="1">
      <c r="A235" s="12" t="s">
        <v>772</v>
      </c>
      <c r="B235" s="12" t="s">
        <v>681</v>
      </c>
      <c r="C235" s="12" t="s">
        <v>682</v>
      </c>
      <c r="D235" s="12" t="s">
        <v>773</v>
      </c>
    </row>
    <row r="236" spans="1:4" ht="18.75" customHeight="1">
      <c r="A236" s="12" t="s">
        <v>774</v>
      </c>
      <c r="B236" s="12" t="s">
        <v>681</v>
      </c>
      <c r="C236" s="12" t="s">
        <v>682</v>
      </c>
      <c r="D236" s="12" t="s">
        <v>775</v>
      </c>
    </row>
    <row r="237" spans="1:4" ht="18.75" customHeight="1">
      <c r="A237" s="12" t="s">
        <v>776</v>
      </c>
      <c r="B237" s="12" t="s">
        <v>681</v>
      </c>
      <c r="C237" s="12" t="s">
        <v>682</v>
      </c>
      <c r="D237" s="12" t="s">
        <v>777</v>
      </c>
    </row>
    <row r="238" spans="1:4" ht="18.75" customHeight="1">
      <c r="A238" s="12" t="s">
        <v>778</v>
      </c>
      <c r="B238" s="12" t="s">
        <v>681</v>
      </c>
      <c r="C238" s="12" t="s">
        <v>682</v>
      </c>
      <c r="D238" s="12" t="s">
        <v>779</v>
      </c>
    </row>
    <row r="239" spans="1:4" ht="18.75" customHeight="1">
      <c r="A239" s="12" t="s">
        <v>780</v>
      </c>
      <c r="B239" s="12" t="s">
        <v>681</v>
      </c>
      <c r="C239" s="12" t="s">
        <v>682</v>
      </c>
      <c r="D239" s="12" t="s">
        <v>781</v>
      </c>
    </row>
    <row r="240" spans="1:4" ht="18.75" customHeight="1">
      <c r="A240" s="12" t="s">
        <v>782</v>
      </c>
      <c r="B240" s="12" t="s">
        <v>681</v>
      </c>
      <c r="C240" s="12" t="s">
        <v>682</v>
      </c>
      <c r="D240" s="12" t="s">
        <v>783</v>
      </c>
    </row>
    <row r="241" spans="1:4" ht="18.75" customHeight="1">
      <c r="A241" s="12" t="s">
        <v>784</v>
      </c>
      <c r="B241" s="12" t="s">
        <v>681</v>
      </c>
      <c r="C241" s="12" t="s">
        <v>682</v>
      </c>
      <c r="D241" s="12" t="s">
        <v>785</v>
      </c>
    </row>
    <row r="242" spans="1:4" ht="18.75" customHeight="1">
      <c r="A242" s="12" t="s">
        <v>786</v>
      </c>
      <c r="B242" s="12" t="s">
        <v>681</v>
      </c>
      <c r="C242" s="12" t="s">
        <v>682</v>
      </c>
      <c r="D242" s="12" t="s">
        <v>787</v>
      </c>
    </row>
    <row r="243" spans="1:4" ht="18.75" customHeight="1">
      <c r="A243" s="12" t="s">
        <v>788</v>
      </c>
      <c r="B243" s="12" t="s">
        <v>681</v>
      </c>
      <c r="C243" s="12" t="s">
        <v>789</v>
      </c>
      <c r="D243" s="12" t="s">
        <v>790</v>
      </c>
    </row>
    <row r="244" spans="1:4" ht="18.75" customHeight="1">
      <c r="A244" s="12" t="s">
        <v>791</v>
      </c>
      <c r="B244" s="12" t="s">
        <v>681</v>
      </c>
      <c r="C244" s="12" t="s">
        <v>789</v>
      </c>
      <c r="D244" s="12" t="s">
        <v>792</v>
      </c>
    </row>
    <row r="245" spans="1:4" ht="18.75" customHeight="1">
      <c r="A245" s="12" t="s">
        <v>793</v>
      </c>
      <c r="B245" s="12" t="s">
        <v>681</v>
      </c>
      <c r="C245" s="12" t="s">
        <v>789</v>
      </c>
      <c r="D245" s="12" t="s">
        <v>794</v>
      </c>
    </row>
    <row r="246" spans="1:4" ht="18.75" customHeight="1">
      <c r="A246" s="12" t="s">
        <v>795</v>
      </c>
      <c r="B246" s="12" t="s">
        <v>681</v>
      </c>
      <c r="C246" s="12" t="s">
        <v>789</v>
      </c>
      <c r="D246" s="12" t="s">
        <v>796</v>
      </c>
    </row>
    <row r="247" spans="1:4" ht="18.75" customHeight="1">
      <c r="A247" s="12" t="s">
        <v>797</v>
      </c>
      <c r="B247" s="12" t="s">
        <v>681</v>
      </c>
      <c r="C247" s="12" t="s">
        <v>789</v>
      </c>
      <c r="D247" s="12" t="s">
        <v>798</v>
      </c>
    </row>
    <row r="248" spans="1:4" ht="18.75" customHeight="1">
      <c r="A248" s="12" t="s">
        <v>799</v>
      </c>
      <c r="B248" s="12" t="s">
        <v>681</v>
      </c>
      <c r="C248" s="12" t="s">
        <v>789</v>
      </c>
      <c r="D248" s="12" t="s">
        <v>800</v>
      </c>
    </row>
    <row r="249" spans="1:4" ht="18.75" customHeight="1">
      <c r="A249" s="12" t="s">
        <v>801</v>
      </c>
      <c r="B249" s="12" t="s">
        <v>681</v>
      </c>
      <c r="C249" s="12" t="s">
        <v>789</v>
      </c>
      <c r="D249" s="12" t="s">
        <v>802</v>
      </c>
    </row>
    <row r="250" spans="1:4" ht="18.75" customHeight="1">
      <c r="A250" s="12" t="s">
        <v>803</v>
      </c>
      <c r="B250" s="12" t="s">
        <v>681</v>
      </c>
      <c r="C250" s="12" t="s">
        <v>789</v>
      </c>
      <c r="D250" s="12" t="s">
        <v>804</v>
      </c>
    </row>
    <row r="251" spans="1:4" ht="18.75" customHeight="1">
      <c r="A251" s="12" t="s">
        <v>805</v>
      </c>
      <c r="B251" s="12" t="s">
        <v>681</v>
      </c>
      <c r="C251" s="12" t="s">
        <v>789</v>
      </c>
      <c r="D251" s="12" t="s">
        <v>806</v>
      </c>
    </row>
    <row r="252" spans="1:4" ht="18.75" customHeight="1">
      <c r="A252" s="12" t="s">
        <v>807</v>
      </c>
      <c r="B252" s="12" t="s">
        <v>681</v>
      </c>
      <c r="C252" s="12" t="s">
        <v>789</v>
      </c>
      <c r="D252" s="12" t="s">
        <v>808</v>
      </c>
    </row>
    <row r="253" spans="1:4" ht="18.75" customHeight="1">
      <c r="A253" s="12" t="s">
        <v>809</v>
      </c>
      <c r="B253" s="12" t="s">
        <v>681</v>
      </c>
      <c r="C253" s="12" t="s">
        <v>789</v>
      </c>
      <c r="D253" s="12" t="s">
        <v>810</v>
      </c>
    </row>
    <row r="254" spans="1:4" ht="18.75" customHeight="1">
      <c r="A254" s="12" t="s">
        <v>811</v>
      </c>
      <c r="B254" s="12" t="s">
        <v>681</v>
      </c>
      <c r="C254" s="12" t="s">
        <v>789</v>
      </c>
      <c r="D254" s="12" t="s">
        <v>812</v>
      </c>
    </row>
    <row r="255" spans="1:4" ht="18.75" customHeight="1">
      <c r="A255" s="12" t="s">
        <v>813</v>
      </c>
      <c r="B255" s="12" t="s">
        <v>681</v>
      </c>
      <c r="C255" s="12" t="s">
        <v>789</v>
      </c>
      <c r="D255" s="12" t="s">
        <v>814</v>
      </c>
    </row>
    <row r="256" spans="1:4" ht="18.75" customHeight="1">
      <c r="A256" s="12" t="s">
        <v>815</v>
      </c>
      <c r="B256" s="12" t="s">
        <v>681</v>
      </c>
      <c r="C256" s="12" t="s">
        <v>789</v>
      </c>
      <c r="D256" s="12" t="s">
        <v>816</v>
      </c>
    </row>
    <row r="257" spans="1:4" ht="18.75" customHeight="1">
      <c r="A257" s="12" t="s">
        <v>817</v>
      </c>
      <c r="B257" s="12" t="s">
        <v>681</v>
      </c>
      <c r="C257" s="12" t="s">
        <v>789</v>
      </c>
      <c r="D257" s="12" t="s">
        <v>818</v>
      </c>
    </row>
    <row r="258" spans="1:4" ht="18.75" customHeight="1">
      <c r="A258" s="12" t="s">
        <v>819</v>
      </c>
      <c r="B258" s="12" t="s">
        <v>681</v>
      </c>
      <c r="C258" s="12" t="s">
        <v>789</v>
      </c>
      <c r="D258" s="12" t="s">
        <v>820</v>
      </c>
    </row>
    <row r="259" spans="1:4" ht="18.75" customHeight="1">
      <c r="A259" s="12" t="s">
        <v>821</v>
      </c>
      <c r="B259" s="12" t="s">
        <v>681</v>
      </c>
      <c r="C259" s="12" t="s">
        <v>789</v>
      </c>
      <c r="D259" s="12" t="s">
        <v>822</v>
      </c>
    </row>
    <row r="260" spans="1:4" ht="18.75" customHeight="1">
      <c r="A260" s="12" t="s">
        <v>823</v>
      </c>
      <c r="B260" s="12" t="s">
        <v>681</v>
      </c>
      <c r="C260" s="12" t="s">
        <v>789</v>
      </c>
      <c r="D260" s="12" t="s">
        <v>824</v>
      </c>
    </row>
    <row r="261" spans="1:4" ht="18.75" customHeight="1">
      <c r="A261" s="12" t="s">
        <v>825</v>
      </c>
      <c r="B261" s="12" t="s">
        <v>681</v>
      </c>
      <c r="C261" s="12" t="s">
        <v>789</v>
      </c>
      <c r="D261" s="12" t="s">
        <v>826</v>
      </c>
    </row>
    <row r="262" spans="1:4" ht="18.75" customHeight="1">
      <c r="A262" s="12" t="s">
        <v>827</v>
      </c>
      <c r="B262" s="12" t="s">
        <v>681</v>
      </c>
      <c r="C262" s="12" t="s">
        <v>789</v>
      </c>
      <c r="D262" s="12" t="s">
        <v>828</v>
      </c>
    </row>
    <row r="263" spans="1:4" ht="18.75" customHeight="1">
      <c r="A263" s="12" t="s">
        <v>829</v>
      </c>
      <c r="B263" s="12" t="s">
        <v>681</v>
      </c>
      <c r="C263" s="12" t="s">
        <v>789</v>
      </c>
      <c r="D263" s="12" t="s">
        <v>830</v>
      </c>
    </row>
    <row r="264" spans="1:4" ht="18.75" customHeight="1">
      <c r="A264" s="12" t="s">
        <v>831</v>
      </c>
      <c r="B264" s="12" t="s">
        <v>681</v>
      </c>
      <c r="C264" s="12" t="s">
        <v>789</v>
      </c>
      <c r="D264" s="12" t="s">
        <v>832</v>
      </c>
    </row>
    <row r="265" spans="1:4" ht="18.75" customHeight="1">
      <c r="A265" s="12" t="s">
        <v>833</v>
      </c>
      <c r="B265" s="12" t="s">
        <v>681</v>
      </c>
      <c r="C265" s="12" t="s">
        <v>834</v>
      </c>
      <c r="D265" s="12" t="s">
        <v>835</v>
      </c>
    </row>
    <row r="266" spans="1:4" ht="18.75" customHeight="1">
      <c r="A266" s="12" t="s">
        <v>836</v>
      </c>
      <c r="B266" s="12" t="s">
        <v>681</v>
      </c>
      <c r="C266" s="12" t="s">
        <v>834</v>
      </c>
      <c r="D266" s="12" t="s">
        <v>837</v>
      </c>
    </row>
    <row r="267" spans="1:4" ht="18.75" customHeight="1">
      <c r="A267" s="12" t="s">
        <v>838</v>
      </c>
      <c r="B267" s="12" t="s">
        <v>681</v>
      </c>
      <c r="C267" s="12" t="s">
        <v>834</v>
      </c>
      <c r="D267" s="12" t="s">
        <v>839</v>
      </c>
    </row>
    <row r="268" spans="1:4" ht="18.75" customHeight="1">
      <c r="A268" s="12" t="s">
        <v>840</v>
      </c>
      <c r="B268" s="12" t="s">
        <v>681</v>
      </c>
      <c r="C268" s="12" t="s">
        <v>834</v>
      </c>
      <c r="D268" s="12" t="s">
        <v>841</v>
      </c>
    </row>
    <row r="269" spans="1:4" ht="18.75" customHeight="1">
      <c r="A269" s="12" t="s">
        <v>842</v>
      </c>
      <c r="B269" s="12" t="s">
        <v>681</v>
      </c>
      <c r="C269" s="12" t="s">
        <v>834</v>
      </c>
      <c r="D269" s="12" t="s">
        <v>843</v>
      </c>
    </row>
    <row r="270" spans="1:4" ht="18.75" customHeight="1">
      <c r="A270" s="12" t="s">
        <v>844</v>
      </c>
      <c r="B270" s="12" t="s">
        <v>681</v>
      </c>
      <c r="C270" s="12" t="s">
        <v>834</v>
      </c>
      <c r="D270" s="12" t="s">
        <v>845</v>
      </c>
    </row>
    <row r="271" spans="1:4" ht="18.75" customHeight="1">
      <c r="A271" s="12" t="s">
        <v>846</v>
      </c>
      <c r="B271" s="12" t="s">
        <v>681</v>
      </c>
      <c r="C271" s="12" t="s">
        <v>834</v>
      </c>
      <c r="D271" s="12" t="s">
        <v>847</v>
      </c>
    </row>
    <row r="272" spans="1:4" ht="18.75" customHeight="1">
      <c r="A272" s="12" t="s">
        <v>848</v>
      </c>
      <c r="B272" s="12" t="s">
        <v>681</v>
      </c>
      <c r="C272" s="12" t="s">
        <v>834</v>
      </c>
      <c r="D272" s="12" t="s">
        <v>849</v>
      </c>
    </row>
    <row r="273" spans="1:4" ht="18.75" customHeight="1">
      <c r="A273" s="12" t="s">
        <v>850</v>
      </c>
      <c r="B273" s="12" t="s">
        <v>681</v>
      </c>
      <c r="C273" s="12" t="s">
        <v>834</v>
      </c>
      <c r="D273" s="12" t="s">
        <v>851</v>
      </c>
    </row>
    <row r="274" spans="1:4" ht="18.75" customHeight="1">
      <c r="A274" s="12" t="s">
        <v>852</v>
      </c>
      <c r="B274" s="12" t="s">
        <v>681</v>
      </c>
      <c r="C274" s="12" t="s">
        <v>834</v>
      </c>
      <c r="D274" s="12" t="s">
        <v>853</v>
      </c>
    </row>
    <row r="275" spans="1:4" ht="18.75" customHeight="1">
      <c r="A275" s="12" t="s">
        <v>854</v>
      </c>
      <c r="B275" s="12" t="s">
        <v>681</v>
      </c>
      <c r="C275" s="12" t="s">
        <v>834</v>
      </c>
      <c r="D275" s="12" t="s">
        <v>855</v>
      </c>
    </row>
    <row r="276" spans="1:4" ht="18.75" customHeight="1">
      <c r="A276" s="12" t="s">
        <v>856</v>
      </c>
      <c r="B276" s="12" t="s">
        <v>681</v>
      </c>
      <c r="C276" s="12" t="s">
        <v>834</v>
      </c>
      <c r="D276" s="12" t="s">
        <v>857</v>
      </c>
    </row>
    <row r="277" spans="1:4" ht="18.75" customHeight="1">
      <c r="A277" s="12" t="s">
        <v>858</v>
      </c>
      <c r="B277" s="12" t="s">
        <v>681</v>
      </c>
      <c r="C277" s="12" t="s">
        <v>834</v>
      </c>
      <c r="D277" s="12" t="s">
        <v>859</v>
      </c>
    </row>
    <row r="278" spans="1:4" ht="18.75" customHeight="1">
      <c r="A278" s="12" t="s">
        <v>860</v>
      </c>
      <c r="B278" s="12" t="s">
        <v>681</v>
      </c>
      <c r="C278" s="12" t="s">
        <v>834</v>
      </c>
      <c r="D278" s="12" t="s">
        <v>861</v>
      </c>
    </row>
    <row r="279" spans="1:4" ht="18.75" customHeight="1">
      <c r="A279" s="12" t="s">
        <v>862</v>
      </c>
      <c r="B279" s="12" t="s">
        <v>681</v>
      </c>
      <c r="C279" s="12" t="s">
        <v>834</v>
      </c>
      <c r="D279" s="12" t="s">
        <v>863</v>
      </c>
    </row>
    <row r="280" spans="1:4" ht="18.75" customHeight="1">
      <c r="A280" s="12" t="s">
        <v>864</v>
      </c>
      <c r="B280" s="12" t="s">
        <v>681</v>
      </c>
      <c r="C280" s="12" t="s">
        <v>834</v>
      </c>
      <c r="D280" s="12" t="s">
        <v>865</v>
      </c>
    </row>
    <row r="281" spans="1:4" ht="18.75" customHeight="1">
      <c r="A281" s="12" t="s">
        <v>866</v>
      </c>
      <c r="B281" s="12" t="s">
        <v>681</v>
      </c>
      <c r="C281" s="12" t="s">
        <v>834</v>
      </c>
      <c r="D281" s="12" t="s">
        <v>867</v>
      </c>
    </row>
    <row r="282" spans="1:4" ht="18.75" customHeight="1">
      <c r="A282" s="12" t="s">
        <v>868</v>
      </c>
      <c r="B282" s="12" t="s">
        <v>681</v>
      </c>
      <c r="C282" s="12" t="s">
        <v>834</v>
      </c>
      <c r="D282" s="12" t="s">
        <v>869</v>
      </c>
    </row>
    <row r="283" spans="1:4" ht="18.75" customHeight="1">
      <c r="A283" s="12" t="s">
        <v>870</v>
      </c>
      <c r="B283" s="12" t="s">
        <v>681</v>
      </c>
      <c r="C283" s="12" t="s">
        <v>834</v>
      </c>
      <c r="D283" s="12" t="s">
        <v>871</v>
      </c>
    </row>
    <row r="284" spans="1:4" ht="18.75" customHeight="1">
      <c r="A284" s="12" t="s">
        <v>872</v>
      </c>
      <c r="B284" s="12" t="s">
        <v>681</v>
      </c>
      <c r="C284" s="12" t="s">
        <v>834</v>
      </c>
      <c r="D284" s="12" t="s">
        <v>873</v>
      </c>
    </row>
    <row r="285" spans="1:4" ht="18.75" customHeight="1">
      <c r="A285" s="12" t="s">
        <v>874</v>
      </c>
      <c r="B285" s="12" t="s">
        <v>681</v>
      </c>
      <c r="C285" s="12" t="s">
        <v>834</v>
      </c>
      <c r="D285" s="12" t="s">
        <v>875</v>
      </c>
    </row>
    <row r="286" spans="1:4" ht="18.75" customHeight="1">
      <c r="A286" s="12" t="s">
        <v>876</v>
      </c>
      <c r="B286" s="12" t="s">
        <v>681</v>
      </c>
      <c r="C286" s="12" t="s">
        <v>834</v>
      </c>
      <c r="D286" s="12" t="s">
        <v>877</v>
      </c>
    </row>
    <row r="287" spans="1:4" ht="18.75" customHeight="1">
      <c r="A287" s="12" t="s">
        <v>878</v>
      </c>
      <c r="B287" s="12" t="s">
        <v>681</v>
      </c>
      <c r="C287" s="12" t="s">
        <v>834</v>
      </c>
      <c r="D287" s="12" t="s">
        <v>879</v>
      </c>
    </row>
    <row r="288" spans="1:4" ht="18.75" customHeight="1">
      <c r="A288" s="12" t="s">
        <v>880</v>
      </c>
      <c r="B288" s="12" t="s">
        <v>681</v>
      </c>
      <c r="C288" s="12" t="s">
        <v>834</v>
      </c>
      <c r="D288" s="12" t="s">
        <v>881</v>
      </c>
    </row>
    <row r="289" spans="1:4" ht="18.75" customHeight="1">
      <c r="A289" s="12" t="s">
        <v>882</v>
      </c>
      <c r="B289" s="12" t="s">
        <v>681</v>
      </c>
      <c r="C289" s="12" t="s">
        <v>834</v>
      </c>
      <c r="D289" s="12" t="s">
        <v>883</v>
      </c>
    </row>
    <row r="290" spans="1:4" ht="18.75" customHeight="1">
      <c r="A290" s="12" t="s">
        <v>884</v>
      </c>
      <c r="B290" s="12" t="s">
        <v>681</v>
      </c>
      <c r="C290" s="12" t="s">
        <v>834</v>
      </c>
      <c r="D290" s="12" t="s">
        <v>885</v>
      </c>
    </row>
    <row r="291" spans="1:4" ht="18.75" customHeight="1">
      <c r="A291" s="12" t="s">
        <v>886</v>
      </c>
      <c r="B291" s="12" t="s">
        <v>681</v>
      </c>
      <c r="C291" s="12" t="s">
        <v>834</v>
      </c>
      <c r="D291" s="12" t="s">
        <v>887</v>
      </c>
    </row>
    <row r="292" spans="1:4" ht="18.75" customHeight="1">
      <c r="A292" s="12" t="s">
        <v>888</v>
      </c>
      <c r="B292" s="12" t="s">
        <v>681</v>
      </c>
      <c r="C292" s="12" t="s">
        <v>834</v>
      </c>
      <c r="D292" s="12" t="s">
        <v>889</v>
      </c>
    </row>
    <row r="293" spans="1:4" ht="18.75" customHeight="1">
      <c r="A293" s="12" t="s">
        <v>890</v>
      </c>
      <c r="B293" s="12" t="s">
        <v>681</v>
      </c>
      <c r="C293" s="12" t="s">
        <v>834</v>
      </c>
      <c r="D293" s="12" t="s">
        <v>891</v>
      </c>
    </row>
    <row r="294" spans="1:4" ht="18.75" customHeight="1">
      <c r="A294" s="12" t="s">
        <v>892</v>
      </c>
      <c r="B294" s="12" t="s">
        <v>681</v>
      </c>
      <c r="C294" s="12" t="s">
        <v>834</v>
      </c>
      <c r="D294" s="12" t="s">
        <v>893</v>
      </c>
    </row>
    <row r="295" spans="1:4" ht="18.75" customHeight="1">
      <c r="A295" s="12" t="s">
        <v>894</v>
      </c>
      <c r="B295" s="12" t="s">
        <v>681</v>
      </c>
      <c r="C295" s="12" t="s">
        <v>834</v>
      </c>
      <c r="D295" s="12" t="s">
        <v>895</v>
      </c>
    </row>
    <row r="296" spans="1:4" ht="18.75" customHeight="1">
      <c r="A296" s="12" t="s">
        <v>896</v>
      </c>
      <c r="B296" s="12" t="s">
        <v>681</v>
      </c>
      <c r="C296" s="12" t="s">
        <v>834</v>
      </c>
      <c r="D296" s="12" t="s">
        <v>897</v>
      </c>
    </row>
    <row r="297" spans="1:4" ht="18.75" customHeight="1">
      <c r="A297" s="12" t="s">
        <v>898</v>
      </c>
      <c r="B297" s="12" t="s">
        <v>681</v>
      </c>
      <c r="C297" s="12" t="s">
        <v>834</v>
      </c>
      <c r="D297" s="12" t="s">
        <v>899</v>
      </c>
    </row>
    <row r="298" spans="1:4" ht="18.75" customHeight="1">
      <c r="A298" s="12" t="s">
        <v>900</v>
      </c>
      <c r="B298" s="12" t="s">
        <v>681</v>
      </c>
      <c r="C298" s="12" t="s">
        <v>834</v>
      </c>
      <c r="D298" s="12" t="s">
        <v>901</v>
      </c>
    </row>
    <row r="299" spans="1:4" ht="18.75" customHeight="1">
      <c r="A299" s="12" t="s">
        <v>902</v>
      </c>
      <c r="B299" s="12" t="s">
        <v>681</v>
      </c>
      <c r="C299" s="12" t="s">
        <v>834</v>
      </c>
      <c r="D299" s="12" t="s">
        <v>903</v>
      </c>
    </row>
    <row r="300" spans="1:4" ht="18.75" customHeight="1">
      <c r="A300" s="12" t="s">
        <v>904</v>
      </c>
      <c r="B300" s="12" t="s">
        <v>681</v>
      </c>
      <c r="C300" s="12" t="s">
        <v>834</v>
      </c>
      <c r="D300" s="12" t="s">
        <v>905</v>
      </c>
    </row>
    <row r="301" spans="1:4" ht="18.75" customHeight="1">
      <c r="A301" s="12" t="s">
        <v>906</v>
      </c>
      <c r="B301" s="12" t="s">
        <v>681</v>
      </c>
      <c r="C301" s="12" t="s">
        <v>834</v>
      </c>
      <c r="D301" s="12" t="s">
        <v>907</v>
      </c>
    </row>
    <row r="302" spans="1:4" ht="18.75" customHeight="1">
      <c r="A302" s="12" t="s">
        <v>908</v>
      </c>
      <c r="B302" s="12" t="s">
        <v>681</v>
      </c>
      <c r="C302" s="12" t="s">
        <v>834</v>
      </c>
      <c r="D302" s="12" t="s">
        <v>909</v>
      </c>
    </row>
    <row r="303" spans="1:4" ht="18.75" customHeight="1">
      <c r="A303" s="12" t="s">
        <v>910</v>
      </c>
      <c r="B303" s="12" t="s">
        <v>681</v>
      </c>
      <c r="C303" s="12" t="s">
        <v>834</v>
      </c>
      <c r="D303" s="12" t="s">
        <v>911</v>
      </c>
    </row>
    <row r="304" spans="1:4" ht="18.75" customHeight="1">
      <c r="A304" s="12" t="s">
        <v>912</v>
      </c>
      <c r="B304" s="12" t="s">
        <v>681</v>
      </c>
      <c r="C304" s="12" t="s">
        <v>834</v>
      </c>
      <c r="D304" s="12" t="s">
        <v>913</v>
      </c>
    </row>
    <row r="305" spans="1:4" ht="18.75" customHeight="1">
      <c r="A305" s="12" t="s">
        <v>914</v>
      </c>
      <c r="B305" s="12" t="s">
        <v>681</v>
      </c>
      <c r="C305" s="12" t="s">
        <v>834</v>
      </c>
      <c r="D305" s="12" t="s">
        <v>915</v>
      </c>
    </row>
    <row r="306" spans="1:4" ht="18.75" customHeight="1">
      <c r="A306" s="12" t="s">
        <v>916</v>
      </c>
      <c r="B306" s="12" t="s">
        <v>681</v>
      </c>
      <c r="C306" s="12" t="s">
        <v>834</v>
      </c>
      <c r="D306" s="12" t="s">
        <v>917</v>
      </c>
    </row>
    <row r="307" spans="1:4" ht="18.75" customHeight="1">
      <c r="A307" s="12" t="s">
        <v>918</v>
      </c>
      <c r="B307" s="12" t="s">
        <v>681</v>
      </c>
      <c r="C307" s="12" t="s">
        <v>834</v>
      </c>
      <c r="D307" s="12" t="s">
        <v>919</v>
      </c>
    </row>
    <row r="308" spans="1:4" ht="18.75" customHeight="1">
      <c r="A308" s="12" t="s">
        <v>920</v>
      </c>
      <c r="B308" s="12" t="s">
        <v>681</v>
      </c>
      <c r="C308" s="12" t="s">
        <v>834</v>
      </c>
      <c r="D308" s="12" t="s">
        <v>921</v>
      </c>
    </row>
    <row r="309" spans="1:4" ht="18.75" customHeight="1">
      <c r="A309" s="12" t="s">
        <v>922</v>
      </c>
      <c r="B309" s="12" t="s">
        <v>681</v>
      </c>
      <c r="C309" s="12" t="s">
        <v>834</v>
      </c>
      <c r="D309" s="12" t="s">
        <v>923</v>
      </c>
    </row>
    <row r="310" spans="1:4" ht="18.75" customHeight="1">
      <c r="A310" s="12" t="s">
        <v>924</v>
      </c>
      <c r="B310" s="12" t="s">
        <v>681</v>
      </c>
      <c r="C310" s="12" t="s">
        <v>834</v>
      </c>
      <c r="D310" s="12" t="s">
        <v>925</v>
      </c>
    </row>
    <row r="311" spans="1:4" ht="18.75" customHeight="1">
      <c r="A311" s="12" t="s">
        <v>926</v>
      </c>
      <c r="B311" s="12" t="s">
        <v>681</v>
      </c>
      <c r="C311" s="12" t="s">
        <v>834</v>
      </c>
      <c r="D311" s="12" t="s">
        <v>927</v>
      </c>
    </row>
    <row r="312" spans="1:4" ht="18.75" customHeight="1">
      <c r="A312" s="12" t="s">
        <v>928</v>
      </c>
      <c r="B312" s="12" t="s">
        <v>681</v>
      </c>
      <c r="C312" s="12" t="s">
        <v>834</v>
      </c>
      <c r="D312" s="12" t="s">
        <v>929</v>
      </c>
    </row>
    <row r="313" spans="1:4" ht="18.75" customHeight="1">
      <c r="A313" s="12" t="s">
        <v>930</v>
      </c>
      <c r="B313" s="12" t="s">
        <v>681</v>
      </c>
      <c r="C313" s="12" t="s">
        <v>834</v>
      </c>
      <c r="D313" s="12" t="s">
        <v>931</v>
      </c>
    </row>
    <row r="314" spans="1:4" ht="18.75" customHeight="1">
      <c r="A314" s="12" t="s">
        <v>932</v>
      </c>
      <c r="B314" s="12" t="s">
        <v>681</v>
      </c>
      <c r="C314" s="12" t="s">
        <v>834</v>
      </c>
      <c r="D314" s="12" t="s">
        <v>933</v>
      </c>
    </row>
    <row r="315" spans="1:4" ht="18.75" customHeight="1">
      <c r="A315" s="12" t="s">
        <v>934</v>
      </c>
      <c r="B315" s="12" t="s">
        <v>681</v>
      </c>
      <c r="C315" s="12" t="s">
        <v>834</v>
      </c>
      <c r="D315" s="12" t="s">
        <v>935</v>
      </c>
    </row>
    <row r="316" spans="1:4" ht="18.75" customHeight="1">
      <c r="A316" s="12" t="s">
        <v>936</v>
      </c>
      <c r="B316" s="12" t="s">
        <v>681</v>
      </c>
      <c r="C316" s="12" t="s">
        <v>834</v>
      </c>
      <c r="D316" s="12" t="s">
        <v>937</v>
      </c>
    </row>
    <row r="317" spans="1:4" ht="18.75" customHeight="1">
      <c r="A317" s="12" t="s">
        <v>938</v>
      </c>
      <c r="B317" s="12" t="s">
        <v>681</v>
      </c>
      <c r="C317" s="12" t="s">
        <v>834</v>
      </c>
      <c r="D317" s="12" t="s">
        <v>939</v>
      </c>
    </row>
    <row r="318" spans="1:4" ht="18.75" customHeight="1">
      <c r="A318" s="12" t="s">
        <v>940</v>
      </c>
      <c r="B318" s="12" t="s">
        <v>681</v>
      </c>
      <c r="C318" s="12" t="s">
        <v>834</v>
      </c>
      <c r="D318" s="12" t="s">
        <v>941</v>
      </c>
    </row>
    <row r="319" spans="1:4" ht="18.75" customHeight="1">
      <c r="A319" s="12" t="s">
        <v>942</v>
      </c>
      <c r="B319" s="12" t="s">
        <v>681</v>
      </c>
      <c r="C319" s="12" t="s">
        <v>834</v>
      </c>
      <c r="D319" s="12" t="s">
        <v>943</v>
      </c>
    </row>
    <row r="320" spans="1:4" ht="18.75" customHeight="1">
      <c r="A320" s="12" t="s">
        <v>944</v>
      </c>
      <c r="B320" s="12" t="s">
        <v>681</v>
      </c>
      <c r="C320" s="12" t="s">
        <v>834</v>
      </c>
      <c r="D320" s="12" t="s">
        <v>945</v>
      </c>
    </row>
    <row r="321" spans="1:4" ht="18.75" customHeight="1">
      <c r="A321" s="12" t="s">
        <v>946</v>
      </c>
      <c r="B321" s="12" t="s">
        <v>681</v>
      </c>
      <c r="C321" s="12" t="s">
        <v>834</v>
      </c>
      <c r="D321" s="12" t="s">
        <v>947</v>
      </c>
    </row>
    <row r="322" spans="1:4" ht="18.75" customHeight="1">
      <c r="A322" s="12" t="s">
        <v>948</v>
      </c>
      <c r="B322" s="12" t="s">
        <v>681</v>
      </c>
      <c r="C322" s="12" t="s">
        <v>834</v>
      </c>
      <c r="D322" s="12" t="s">
        <v>949</v>
      </c>
    </row>
    <row r="323" spans="1:4" ht="18.75" customHeight="1">
      <c r="A323" s="12" t="s">
        <v>950</v>
      </c>
      <c r="B323" s="12" t="s">
        <v>681</v>
      </c>
      <c r="C323" s="12" t="s">
        <v>834</v>
      </c>
      <c r="D323" s="12" t="s">
        <v>951</v>
      </c>
    </row>
    <row r="324" spans="1:4" ht="18.75" customHeight="1">
      <c r="A324" s="12" t="s">
        <v>952</v>
      </c>
      <c r="B324" s="12" t="s">
        <v>681</v>
      </c>
      <c r="C324" s="12" t="s">
        <v>834</v>
      </c>
      <c r="D324" s="12" t="s">
        <v>953</v>
      </c>
    </row>
    <row r="325" spans="1:4" ht="18.75" customHeight="1">
      <c r="A325" s="12" t="s">
        <v>954</v>
      </c>
      <c r="B325" s="12" t="s">
        <v>681</v>
      </c>
      <c r="C325" s="12" t="s">
        <v>834</v>
      </c>
      <c r="D325" s="12" t="s">
        <v>955</v>
      </c>
    </row>
    <row r="326" spans="1:4" ht="18.75" customHeight="1">
      <c r="A326" s="12" t="s">
        <v>956</v>
      </c>
      <c r="B326" s="12" t="s">
        <v>681</v>
      </c>
      <c r="C326" s="12" t="s">
        <v>834</v>
      </c>
      <c r="D326" s="12" t="s">
        <v>957</v>
      </c>
    </row>
    <row r="327" spans="1:4" ht="18.75" customHeight="1">
      <c r="A327" s="12" t="s">
        <v>958</v>
      </c>
      <c r="B327" s="12" t="s">
        <v>681</v>
      </c>
      <c r="C327" s="12" t="s">
        <v>834</v>
      </c>
      <c r="D327" s="12" t="s">
        <v>959</v>
      </c>
    </row>
    <row r="328" spans="1:4" ht="18.75" customHeight="1">
      <c r="A328" s="12" t="s">
        <v>960</v>
      </c>
      <c r="B328" s="12" t="s">
        <v>681</v>
      </c>
      <c r="C328" s="12" t="s">
        <v>834</v>
      </c>
      <c r="D328" s="12" t="s">
        <v>961</v>
      </c>
    </row>
    <row r="329" spans="1:4" ht="18.75" customHeight="1">
      <c r="A329" s="12" t="s">
        <v>962</v>
      </c>
      <c r="B329" s="12" t="s">
        <v>681</v>
      </c>
      <c r="C329" s="12" t="s">
        <v>834</v>
      </c>
      <c r="D329" s="12" t="s">
        <v>963</v>
      </c>
    </row>
    <row r="330" spans="1:4" ht="18.75" customHeight="1">
      <c r="A330" s="12" t="s">
        <v>964</v>
      </c>
      <c r="B330" s="12" t="s">
        <v>681</v>
      </c>
      <c r="C330" s="12" t="s">
        <v>834</v>
      </c>
      <c r="D330" s="12" t="s">
        <v>965</v>
      </c>
    </row>
    <row r="331" spans="1:4" ht="18.75" customHeight="1">
      <c r="A331" s="12" t="s">
        <v>966</v>
      </c>
      <c r="B331" s="12" t="s">
        <v>681</v>
      </c>
      <c r="C331" s="12" t="s">
        <v>834</v>
      </c>
      <c r="D331" s="12" t="s">
        <v>967</v>
      </c>
    </row>
    <row r="332" spans="1:4" ht="18.75" customHeight="1">
      <c r="A332" s="12" t="s">
        <v>968</v>
      </c>
      <c r="B332" s="12" t="s">
        <v>681</v>
      </c>
      <c r="C332" s="12" t="s">
        <v>834</v>
      </c>
      <c r="D332" s="12" t="s">
        <v>969</v>
      </c>
    </row>
    <row r="333" spans="1:4" ht="18.75" customHeight="1">
      <c r="A333" s="12" t="s">
        <v>970</v>
      </c>
      <c r="B333" s="12" t="s">
        <v>681</v>
      </c>
      <c r="C333" s="12" t="s">
        <v>834</v>
      </c>
      <c r="D333" s="12" t="s">
        <v>971</v>
      </c>
    </row>
    <row r="334" spans="1:4" ht="18.75" customHeight="1">
      <c r="A334" s="12" t="s">
        <v>972</v>
      </c>
      <c r="B334" s="12" t="s">
        <v>681</v>
      </c>
      <c r="C334" s="12" t="s">
        <v>834</v>
      </c>
      <c r="D334" s="12" t="s">
        <v>973</v>
      </c>
    </row>
    <row r="335" spans="1:4" ht="18.75" customHeight="1">
      <c r="A335" s="12" t="s">
        <v>974</v>
      </c>
      <c r="B335" s="12" t="s">
        <v>681</v>
      </c>
      <c r="C335" s="12" t="s">
        <v>834</v>
      </c>
      <c r="D335" s="12" t="s">
        <v>975</v>
      </c>
    </row>
    <row r="336" spans="1:4" ht="18.75" customHeight="1">
      <c r="A336" s="12" t="s">
        <v>976</v>
      </c>
      <c r="B336" s="12" t="s">
        <v>681</v>
      </c>
      <c r="C336" s="12" t="s">
        <v>834</v>
      </c>
      <c r="D336" s="12" t="s">
        <v>977</v>
      </c>
    </row>
    <row r="337" spans="1:4" ht="18.75" customHeight="1">
      <c r="A337" s="12" t="s">
        <v>978</v>
      </c>
      <c r="B337" s="12" t="s">
        <v>681</v>
      </c>
      <c r="C337" s="12" t="s">
        <v>834</v>
      </c>
      <c r="D337" s="12" t="s">
        <v>979</v>
      </c>
    </row>
    <row r="338" spans="1:4" ht="18.75" customHeight="1">
      <c r="A338" s="12" t="s">
        <v>980</v>
      </c>
      <c r="B338" s="12" t="s">
        <v>681</v>
      </c>
      <c r="C338" s="12" t="s">
        <v>834</v>
      </c>
      <c r="D338" s="12" t="s">
        <v>981</v>
      </c>
    </row>
    <row r="339" spans="1:4" ht="18.75" customHeight="1">
      <c r="A339" s="12" t="s">
        <v>982</v>
      </c>
      <c r="B339" s="12" t="s">
        <v>681</v>
      </c>
      <c r="C339" s="12" t="s">
        <v>834</v>
      </c>
      <c r="D339" s="12" t="s">
        <v>983</v>
      </c>
    </row>
    <row r="340" spans="1:4" ht="18.75" customHeight="1">
      <c r="A340" s="12" t="s">
        <v>984</v>
      </c>
      <c r="B340" s="12" t="s">
        <v>681</v>
      </c>
      <c r="C340" s="12" t="s">
        <v>834</v>
      </c>
      <c r="D340" s="12" t="s">
        <v>985</v>
      </c>
    </row>
    <row r="341" spans="1:4" ht="18.75" customHeight="1">
      <c r="A341" s="12" t="s">
        <v>986</v>
      </c>
      <c r="B341" s="12" t="s">
        <v>681</v>
      </c>
      <c r="C341" s="12" t="s">
        <v>987</v>
      </c>
      <c r="D341" s="12" t="s">
        <v>988</v>
      </c>
    </row>
    <row r="342" spans="1:4" ht="18.75" customHeight="1">
      <c r="A342" s="12" t="s">
        <v>989</v>
      </c>
      <c r="B342" s="12" t="s">
        <v>681</v>
      </c>
      <c r="C342" s="12" t="s">
        <v>987</v>
      </c>
      <c r="D342" s="12" t="s">
        <v>990</v>
      </c>
    </row>
    <row r="343" spans="1:4" ht="18.75" customHeight="1">
      <c r="A343" s="12" t="s">
        <v>991</v>
      </c>
      <c r="B343" s="12" t="s">
        <v>681</v>
      </c>
      <c r="C343" s="12" t="s">
        <v>987</v>
      </c>
      <c r="D343" s="12" t="s">
        <v>992</v>
      </c>
    </row>
    <row r="344" spans="1:4" ht="18.75" customHeight="1">
      <c r="A344" s="12" t="s">
        <v>993</v>
      </c>
      <c r="B344" s="12" t="s">
        <v>681</v>
      </c>
      <c r="C344" s="12" t="s">
        <v>987</v>
      </c>
      <c r="D344" s="12" t="s">
        <v>994</v>
      </c>
    </row>
    <row r="345" spans="1:4" ht="18.75" customHeight="1">
      <c r="A345" s="12" t="s">
        <v>995</v>
      </c>
      <c r="B345" s="12" t="s">
        <v>681</v>
      </c>
      <c r="C345" s="12" t="s">
        <v>987</v>
      </c>
      <c r="D345" s="12" t="s">
        <v>996</v>
      </c>
    </row>
    <row r="346" spans="1:4" ht="18.75" customHeight="1">
      <c r="A346" s="12" t="s">
        <v>997</v>
      </c>
      <c r="B346" s="12" t="s">
        <v>681</v>
      </c>
      <c r="C346" s="12" t="s">
        <v>987</v>
      </c>
      <c r="D346" s="12" t="s">
        <v>998</v>
      </c>
    </row>
    <row r="347" spans="1:4" ht="18.75" customHeight="1">
      <c r="A347" s="12" t="s">
        <v>999</v>
      </c>
      <c r="B347" s="12" t="s">
        <v>681</v>
      </c>
      <c r="C347" s="12" t="s">
        <v>987</v>
      </c>
      <c r="D347" s="12" t="s">
        <v>1000</v>
      </c>
    </row>
    <row r="348" spans="1:4" ht="18.75" customHeight="1">
      <c r="A348" s="12" t="s">
        <v>1001</v>
      </c>
      <c r="B348" s="12" t="s">
        <v>681</v>
      </c>
      <c r="C348" s="12" t="s">
        <v>987</v>
      </c>
      <c r="D348" s="12" t="s">
        <v>1002</v>
      </c>
    </row>
    <row r="349" spans="1:4" ht="18.75" customHeight="1">
      <c r="A349" s="12" t="s">
        <v>1003</v>
      </c>
      <c r="B349" s="12" t="s">
        <v>681</v>
      </c>
      <c r="C349" s="12" t="s">
        <v>987</v>
      </c>
      <c r="D349" s="12" t="s">
        <v>1004</v>
      </c>
    </row>
    <row r="350" spans="1:4" ht="18.75" customHeight="1">
      <c r="A350" s="12" t="s">
        <v>1005</v>
      </c>
      <c r="B350" s="12" t="s">
        <v>681</v>
      </c>
      <c r="C350" s="12" t="s">
        <v>987</v>
      </c>
      <c r="D350" s="12" t="s">
        <v>1006</v>
      </c>
    </row>
    <row r="351" spans="1:4" ht="18.75" customHeight="1">
      <c r="A351" s="12" t="s">
        <v>1007</v>
      </c>
      <c r="B351" s="12" t="s">
        <v>681</v>
      </c>
      <c r="C351" s="12" t="s">
        <v>987</v>
      </c>
      <c r="D351" s="12" t="s">
        <v>1008</v>
      </c>
    </row>
    <row r="352" spans="1:4" ht="18.75" customHeight="1">
      <c r="A352" s="12" t="s">
        <v>1009</v>
      </c>
      <c r="B352" s="12" t="s">
        <v>681</v>
      </c>
      <c r="C352" s="12" t="s">
        <v>987</v>
      </c>
      <c r="D352" s="12" t="s">
        <v>1010</v>
      </c>
    </row>
    <row r="353" spans="1:4" ht="18.75" customHeight="1">
      <c r="A353" s="12" t="s">
        <v>1011</v>
      </c>
      <c r="B353" s="12" t="s">
        <v>681</v>
      </c>
      <c r="C353" s="12" t="s">
        <v>987</v>
      </c>
      <c r="D353" s="12" t="s">
        <v>1012</v>
      </c>
    </row>
    <row r="354" spans="1:4" ht="18.75" customHeight="1">
      <c r="A354" s="12" t="s">
        <v>1013</v>
      </c>
      <c r="B354" s="12" t="s">
        <v>681</v>
      </c>
      <c r="C354" s="12" t="s">
        <v>987</v>
      </c>
      <c r="D354" s="12" t="s">
        <v>1014</v>
      </c>
    </row>
    <row r="355" spans="1:4" ht="18.75" customHeight="1">
      <c r="A355" s="12" t="s">
        <v>1015</v>
      </c>
      <c r="B355" s="12" t="s">
        <v>681</v>
      </c>
      <c r="C355" s="12" t="s">
        <v>987</v>
      </c>
      <c r="D355" s="12" t="s">
        <v>1016</v>
      </c>
    </row>
    <row r="356" spans="1:4" ht="18.75" customHeight="1">
      <c r="A356" s="12" t="s">
        <v>1017</v>
      </c>
      <c r="B356" s="12" t="s">
        <v>681</v>
      </c>
      <c r="C356" s="12" t="s">
        <v>987</v>
      </c>
      <c r="D356" s="12" t="s">
        <v>1018</v>
      </c>
    </row>
    <row r="357" spans="1:4" ht="18.75" customHeight="1">
      <c r="A357" s="12" t="s">
        <v>1019</v>
      </c>
      <c r="B357" s="12" t="s">
        <v>681</v>
      </c>
      <c r="C357" s="12" t="s">
        <v>987</v>
      </c>
      <c r="D357" s="12" t="s">
        <v>1020</v>
      </c>
    </row>
    <row r="358" spans="1:4" ht="18.75" customHeight="1">
      <c r="A358" s="12" t="s">
        <v>1021</v>
      </c>
      <c r="B358" s="12" t="s">
        <v>681</v>
      </c>
      <c r="C358" s="12" t="s">
        <v>987</v>
      </c>
      <c r="D358" s="12" t="s">
        <v>1022</v>
      </c>
    </row>
    <row r="359" spans="1:4" ht="18.75" customHeight="1">
      <c r="A359" s="12" t="s">
        <v>1023</v>
      </c>
      <c r="B359" s="12" t="s">
        <v>681</v>
      </c>
      <c r="C359" s="12" t="s">
        <v>987</v>
      </c>
      <c r="D359" s="12" t="s">
        <v>1024</v>
      </c>
    </row>
    <row r="360" spans="1:4" ht="18.75" customHeight="1">
      <c r="A360" s="12" t="s">
        <v>1025</v>
      </c>
      <c r="B360" s="12" t="s">
        <v>681</v>
      </c>
      <c r="C360" s="12" t="s">
        <v>987</v>
      </c>
      <c r="D360" s="12" t="s">
        <v>1026</v>
      </c>
    </row>
    <row r="361" spans="1:4" ht="18.75" customHeight="1">
      <c r="A361" s="12" t="s">
        <v>1027</v>
      </c>
      <c r="B361" s="12" t="s">
        <v>681</v>
      </c>
      <c r="C361" s="12" t="s">
        <v>987</v>
      </c>
      <c r="D361" s="12" t="s">
        <v>1028</v>
      </c>
    </row>
    <row r="362" spans="1:4" ht="18.75" customHeight="1">
      <c r="A362" s="12" t="s">
        <v>1029</v>
      </c>
      <c r="B362" s="12" t="s">
        <v>681</v>
      </c>
      <c r="C362" s="12" t="s">
        <v>987</v>
      </c>
      <c r="D362" s="12" t="s">
        <v>1030</v>
      </c>
    </row>
    <row r="363" spans="1:4" ht="18.75" customHeight="1">
      <c r="A363" s="12" t="s">
        <v>1031</v>
      </c>
      <c r="B363" s="12" t="s">
        <v>681</v>
      </c>
      <c r="C363" s="12" t="s">
        <v>987</v>
      </c>
      <c r="D363" s="12" t="s">
        <v>1032</v>
      </c>
    </row>
    <row r="364" spans="1:4" ht="18.75" customHeight="1">
      <c r="A364" s="12" t="s">
        <v>1033</v>
      </c>
      <c r="B364" s="12" t="s">
        <v>681</v>
      </c>
      <c r="C364" s="12" t="s">
        <v>987</v>
      </c>
      <c r="D364" s="12" t="s">
        <v>1034</v>
      </c>
    </row>
    <row r="365" spans="1:4" ht="18.75" customHeight="1">
      <c r="A365" s="12" t="s">
        <v>1035</v>
      </c>
      <c r="B365" s="12" t="s">
        <v>681</v>
      </c>
      <c r="C365" s="12" t="s">
        <v>987</v>
      </c>
      <c r="D365" s="12" t="s">
        <v>1036</v>
      </c>
    </row>
    <row r="366" spans="1:4" ht="18.75" customHeight="1">
      <c r="A366" s="12" t="s">
        <v>1037</v>
      </c>
      <c r="B366" s="12" t="s">
        <v>681</v>
      </c>
      <c r="C366" s="12" t="s">
        <v>1038</v>
      </c>
      <c r="D366" s="12" t="s">
        <v>1039</v>
      </c>
    </row>
    <row r="367" spans="1:4" ht="18.75" customHeight="1">
      <c r="A367" s="12" t="s">
        <v>1040</v>
      </c>
      <c r="B367" s="12" t="s">
        <v>681</v>
      </c>
      <c r="C367" s="12" t="s">
        <v>1038</v>
      </c>
      <c r="D367" s="12" t="s">
        <v>1041</v>
      </c>
    </row>
    <row r="368" spans="1:4" ht="18.75" customHeight="1">
      <c r="A368" s="12" t="s">
        <v>1042</v>
      </c>
      <c r="B368" s="12" t="s">
        <v>681</v>
      </c>
      <c r="C368" s="12" t="s">
        <v>1038</v>
      </c>
      <c r="D368" s="12" t="s">
        <v>1043</v>
      </c>
    </row>
    <row r="369" spans="1:4" ht="18.75" customHeight="1">
      <c r="A369" s="12" t="s">
        <v>1044</v>
      </c>
      <c r="B369" s="12" t="s">
        <v>681</v>
      </c>
      <c r="C369" s="12" t="s">
        <v>1038</v>
      </c>
      <c r="D369" s="12" t="s">
        <v>1045</v>
      </c>
    </row>
    <row r="370" spans="1:4" ht="18.75" customHeight="1">
      <c r="A370" s="12" t="s">
        <v>1046</v>
      </c>
      <c r="B370" s="12" t="s">
        <v>681</v>
      </c>
      <c r="C370" s="12" t="s">
        <v>1038</v>
      </c>
      <c r="D370" s="12" t="s">
        <v>1047</v>
      </c>
    </row>
    <row r="371" spans="1:4" ht="18.75" customHeight="1">
      <c r="A371" s="12" t="s">
        <v>1048</v>
      </c>
      <c r="B371" s="12" t="s">
        <v>681</v>
      </c>
      <c r="C371" s="12" t="s">
        <v>1038</v>
      </c>
      <c r="D371" s="12" t="s">
        <v>1049</v>
      </c>
    </row>
    <row r="372" spans="1:4" ht="18.75" customHeight="1">
      <c r="A372" s="12" t="s">
        <v>1050</v>
      </c>
      <c r="B372" s="12" t="s">
        <v>681</v>
      </c>
      <c r="C372" s="12" t="s">
        <v>1038</v>
      </c>
      <c r="D372" s="12" t="s">
        <v>1051</v>
      </c>
    </row>
    <row r="373" spans="1:4" ht="18.75" customHeight="1">
      <c r="A373" s="12" t="s">
        <v>1052</v>
      </c>
      <c r="B373" s="12" t="s">
        <v>681</v>
      </c>
      <c r="C373" s="12" t="s">
        <v>1038</v>
      </c>
      <c r="D373" s="12" t="s">
        <v>1053</v>
      </c>
    </row>
    <row r="374" spans="1:4" ht="18.75" customHeight="1">
      <c r="A374" s="12" t="s">
        <v>1054</v>
      </c>
      <c r="B374" s="12" t="s">
        <v>681</v>
      </c>
      <c r="C374" s="12" t="s">
        <v>1038</v>
      </c>
      <c r="D374" s="12" t="s">
        <v>1055</v>
      </c>
    </row>
    <row r="375" spans="1:4" ht="18.75" customHeight="1">
      <c r="A375" s="12" t="s">
        <v>1056</v>
      </c>
      <c r="B375" s="12" t="s">
        <v>681</v>
      </c>
      <c r="C375" s="12" t="s">
        <v>1038</v>
      </c>
      <c r="D375" s="12" t="s">
        <v>1057</v>
      </c>
    </row>
    <row r="376" spans="1:4" ht="18.75" customHeight="1">
      <c r="A376" s="12" t="s">
        <v>1058</v>
      </c>
      <c r="B376" s="12" t="s">
        <v>681</v>
      </c>
      <c r="C376" s="12" t="s">
        <v>1038</v>
      </c>
      <c r="D376" s="12" t="s">
        <v>1059</v>
      </c>
    </row>
    <row r="377" spans="1:4" ht="18.75" customHeight="1">
      <c r="A377" s="12" t="s">
        <v>1060</v>
      </c>
      <c r="B377" s="12" t="s">
        <v>681</v>
      </c>
      <c r="C377" s="12" t="s">
        <v>1038</v>
      </c>
      <c r="D377" s="12" t="s">
        <v>1061</v>
      </c>
    </row>
    <row r="378" spans="1:4" ht="18.75" customHeight="1">
      <c r="A378" s="12" t="s">
        <v>1062</v>
      </c>
      <c r="B378" s="12" t="s">
        <v>681</v>
      </c>
      <c r="C378" s="12" t="s">
        <v>1038</v>
      </c>
      <c r="D378" s="12" t="s">
        <v>1063</v>
      </c>
    </row>
    <row r="379" spans="1:4" ht="18.75" customHeight="1">
      <c r="A379" s="12" t="s">
        <v>1064</v>
      </c>
      <c r="B379" s="12" t="s">
        <v>681</v>
      </c>
      <c r="C379" s="12" t="s">
        <v>1038</v>
      </c>
      <c r="D379" s="12" t="s">
        <v>1065</v>
      </c>
    </row>
    <row r="380" spans="1:4" ht="18.75" customHeight="1">
      <c r="A380" s="12" t="s">
        <v>1066</v>
      </c>
      <c r="B380" s="12" t="s">
        <v>681</v>
      </c>
      <c r="C380" s="12" t="s">
        <v>1038</v>
      </c>
      <c r="D380" s="12" t="s">
        <v>1067</v>
      </c>
    </row>
    <row r="381" spans="1:4" ht="18.75" customHeight="1">
      <c r="A381" s="12" t="s">
        <v>1068</v>
      </c>
      <c r="B381" s="12" t="s">
        <v>681</v>
      </c>
      <c r="C381" s="12" t="s">
        <v>1038</v>
      </c>
      <c r="D381" s="12" t="s">
        <v>1069</v>
      </c>
    </row>
    <row r="382" spans="1:4" ht="18.75" customHeight="1">
      <c r="A382" s="12" t="s">
        <v>1070</v>
      </c>
      <c r="B382" s="12" t="s">
        <v>681</v>
      </c>
      <c r="C382" s="12" t="s">
        <v>1071</v>
      </c>
      <c r="D382" s="12" t="s">
        <v>1072</v>
      </c>
    </row>
    <row r="383" spans="1:4" ht="18.75" customHeight="1">
      <c r="A383" s="12" t="s">
        <v>1073</v>
      </c>
      <c r="B383" s="12" t="s">
        <v>681</v>
      </c>
      <c r="C383" s="12" t="s">
        <v>1071</v>
      </c>
      <c r="D383" s="12" t="s">
        <v>1074</v>
      </c>
    </row>
    <row r="384" spans="1:4" ht="18.75" customHeight="1">
      <c r="A384" s="12" t="s">
        <v>1075</v>
      </c>
      <c r="B384" s="12" t="s">
        <v>681</v>
      </c>
      <c r="C384" s="12" t="s">
        <v>1071</v>
      </c>
      <c r="D384" s="12" t="s">
        <v>1076</v>
      </c>
    </row>
    <row r="385" spans="1:4" ht="18.75" customHeight="1">
      <c r="A385" s="12" t="s">
        <v>1077</v>
      </c>
      <c r="B385" s="12" t="s">
        <v>681</v>
      </c>
      <c r="C385" s="12" t="s">
        <v>1071</v>
      </c>
      <c r="D385" s="12" t="s">
        <v>1078</v>
      </c>
    </row>
    <row r="386" spans="1:4" ht="18.75" customHeight="1">
      <c r="A386" s="12" t="s">
        <v>1079</v>
      </c>
      <c r="B386" s="12" t="s">
        <v>681</v>
      </c>
      <c r="C386" s="12" t="s">
        <v>1071</v>
      </c>
      <c r="D386" s="12" t="s">
        <v>1080</v>
      </c>
    </row>
    <row r="387" spans="1:4" ht="18.75" customHeight="1">
      <c r="A387" s="12" t="s">
        <v>1081</v>
      </c>
      <c r="B387" s="12" t="s">
        <v>681</v>
      </c>
      <c r="C387" s="12" t="s">
        <v>1071</v>
      </c>
      <c r="D387" s="12" t="s">
        <v>1082</v>
      </c>
    </row>
    <row r="388" spans="1:4" ht="18.75" customHeight="1">
      <c r="A388" s="12" t="s">
        <v>1083</v>
      </c>
      <c r="B388" s="12" t="s">
        <v>681</v>
      </c>
      <c r="C388" s="12" t="s">
        <v>1071</v>
      </c>
      <c r="D388" s="12" t="s">
        <v>1084</v>
      </c>
    </row>
    <row r="389" spans="1:4" ht="18.75" customHeight="1">
      <c r="A389" s="12" t="s">
        <v>1085</v>
      </c>
      <c r="B389" s="12" t="s">
        <v>681</v>
      </c>
      <c r="C389" s="12" t="s">
        <v>1071</v>
      </c>
      <c r="D389" s="12" t="s">
        <v>1086</v>
      </c>
    </row>
    <row r="390" spans="1:4" ht="18.75" customHeight="1">
      <c r="A390" s="12" t="s">
        <v>1087</v>
      </c>
      <c r="B390" s="12" t="s">
        <v>681</v>
      </c>
      <c r="C390" s="12" t="s">
        <v>1071</v>
      </c>
      <c r="D390" s="12" t="s">
        <v>1088</v>
      </c>
    </row>
    <row r="391" spans="1:4" ht="18.75" customHeight="1">
      <c r="A391" s="12" t="s">
        <v>1089</v>
      </c>
      <c r="B391" s="12" t="s">
        <v>681</v>
      </c>
      <c r="C391" s="12" t="s">
        <v>1071</v>
      </c>
      <c r="D391" s="12" t="s">
        <v>1090</v>
      </c>
    </row>
    <row r="392" spans="1:4" ht="18.75" customHeight="1">
      <c r="A392" s="12" t="s">
        <v>1091</v>
      </c>
      <c r="B392" s="12" t="s">
        <v>681</v>
      </c>
      <c r="C392" s="12" t="s">
        <v>1071</v>
      </c>
      <c r="D392" s="12" t="s">
        <v>1092</v>
      </c>
    </row>
    <row r="393" spans="1:4" ht="18.75" customHeight="1">
      <c r="A393" s="12" t="s">
        <v>1093</v>
      </c>
      <c r="B393" s="12" t="s">
        <v>681</v>
      </c>
      <c r="C393" s="12" t="s">
        <v>1071</v>
      </c>
      <c r="D393" s="12" t="s">
        <v>1094</v>
      </c>
    </row>
    <row r="394" spans="1:4" ht="18.75" customHeight="1">
      <c r="A394" s="12" t="s">
        <v>1095</v>
      </c>
      <c r="B394" s="12" t="s">
        <v>681</v>
      </c>
      <c r="C394" s="12" t="s">
        <v>1071</v>
      </c>
      <c r="D394" s="12" t="s">
        <v>1096</v>
      </c>
    </row>
    <row r="395" spans="1:4" ht="18.75" customHeight="1">
      <c r="A395" s="12" t="s">
        <v>1097</v>
      </c>
      <c r="B395" s="12" t="s">
        <v>681</v>
      </c>
      <c r="C395" s="12" t="s">
        <v>1071</v>
      </c>
      <c r="D395" s="12" t="s">
        <v>1098</v>
      </c>
    </row>
    <row r="396" spans="1:4" ht="18.75" customHeight="1">
      <c r="A396" s="12" t="s">
        <v>1099</v>
      </c>
      <c r="B396" s="12" t="s">
        <v>681</v>
      </c>
      <c r="C396" s="12" t="s">
        <v>1071</v>
      </c>
      <c r="D396" s="12" t="s">
        <v>1100</v>
      </c>
    </row>
    <row r="397" spans="1:4" ht="18.75" customHeight="1">
      <c r="A397" s="12" t="s">
        <v>1101</v>
      </c>
      <c r="B397" s="12" t="s">
        <v>681</v>
      </c>
      <c r="C397" s="12" t="s">
        <v>1071</v>
      </c>
      <c r="D397" s="12" t="s">
        <v>1102</v>
      </c>
    </row>
    <row r="398" spans="1:4" ht="18.75" customHeight="1">
      <c r="A398" s="12" t="s">
        <v>1103</v>
      </c>
      <c r="B398" s="12" t="s">
        <v>681</v>
      </c>
      <c r="C398" s="12" t="s">
        <v>1071</v>
      </c>
      <c r="D398" s="12" t="s">
        <v>1104</v>
      </c>
    </row>
    <row r="399" spans="1:4" ht="18.75" customHeight="1">
      <c r="A399" s="12" t="s">
        <v>1105</v>
      </c>
      <c r="B399" s="12" t="s">
        <v>681</v>
      </c>
      <c r="C399" s="12" t="s">
        <v>1071</v>
      </c>
      <c r="D399" s="12" t="s">
        <v>1106</v>
      </c>
    </row>
    <row r="400" spans="1:4" ht="18.75" customHeight="1">
      <c r="A400" s="12" t="s">
        <v>1107</v>
      </c>
      <c r="B400" s="12" t="s">
        <v>681</v>
      </c>
      <c r="C400" s="12" t="s">
        <v>1071</v>
      </c>
      <c r="D400" s="12" t="s">
        <v>1108</v>
      </c>
    </row>
    <row r="401" spans="1:4" ht="18.75" customHeight="1">
      <c r="A401" s="12" t="s">
        <v>1109</v>
      </c>
      <c r="B401" s="12" t="s">
        <v>681</v>
      </c>
      <c r="C401" s="12" t="s">
        <v>1071</v>
      </c>
      <c r="D401" s="12" t="s">
        <v>1110</v>
      </c>
    </row>
    <row r="402" spans="1:4" ht="18.75" customHeight="1">
      <c r="A402" s="12" t="s">
        <v>1111</v>
      </c>
      <c r="B402" s="12" t="s">
        <v>681</v>
      </c>
      <c r="C402" s="12" t="s">
        <v>1071</v>
      </c>
      <c r="D402" s="12" t="s">
        <v>1112</v>
      </c>
    </row>
    <row r="403" spans="1:4" ht="18.75" customHeight="1">
      <c r="A403" s="12" t="s">
        <v>1113</v>
      </c>
      <c r="B403" s="12" t="s">
        <v>681</v>
      </c>
      <c r="C403" s="12" t="s">
        <v>1071</v>
      </c>
      <c r="D403" s="12" t="s">
        <v>1114</v>
      </c>
    </row>
    <row r="404" spans="1:4" ht="18.75" customHeight="1">
      <c r="A404" s="12" t="s">
        <v>1115</v>
      </c>
      <c r="B404" s="12" t="s">
        <v>681</v>
      </c>
      <c r="C404" s="12" t="s">
        <v>1071</v>
      </c>
      <c r="D404" s="12" t="s">
        <v>1116</v>
      </c>
    </row>
    <row r="405" spans="1:4" ht="18.75" customHeight="1">
      <c r="A405" s="12" t="s">
        <v>1117</v>
      </c>
      <c r="B405" s="12" t="s">
        <v>681</v>
      </c>
      <c r="C405" s="12" t="s">
        <v>1071</v>
      </c>
      <c r="D405" s="12" t="s">
        <v>1118</v>
      </c>
    </row>
    <row r="406" spans="1:4" ht="18.75" customHeight="1">
      <c r="A406" s="12" t="s">
        <v>1119</v>
      </c>
      <c r="B406" s="12" t="s">
        <v>681</v>
      </c>
      <c r="C406" s="12" t="s">
        <v>1071</v>
      </c>
      <c r="D406" s="12" t="s">
        <v>1120</v>
      </c>
    </row>
    <row r="407" spans="1:4" ht="18.75" customHeight="1">
      <c r="A407" s="12" t="s">
        <v>1121</v>
      </c>
      <c r="B407" s="12" t="s">
        <v>681</v>
      </c>
      <c r="C407" s="12" t="s">
        <v>1122</v>
      </c>
      <c r="D407" s="12" t="s">
        <v>1123</v>
      </c>
    </row>
    <row r="408" spans="1:4" ht="18.75" customHeight="1">
      <c r="A408" s="12" t="s">
        <v>1124</v>
      </c>
      <c r="B408" s="12" t="s">
        <v>681</v>
      </c>
      <c r="C408" s="12" t="s">
        <v>1122</v>
      </c>
      <c r="D408" s="12" t="s">
        <v>1125</v>
      </c>
    </row>
    <row r="409" spans="1:4" ht="18.75" customHeight="1">
      <c r="A409" s="12" t="s">
        <v>1126</v>
      </c>
      <c r="B409" s="12" t="s">
        <v>681</v>
      </c>
      <c r="C409" s="12" t="s">
        <v>1122</v>
      </c>
      <c r="D409" s="12" t="s">
        <v>1127</v>
      </c>
    </row>
    <row r="410" spans="1:4" ht="18.75" customHeight="1">
      <c r="A410" s="12" t="s">
        <v>1128</v>
      </c>
      <c r="B410" s="12" t="s">
        <v>681</v>
      </c>
      <c r="C410" s="12" t="s">
        <v>1122</v>
      </c>
      <c r="D410" s="12" t="s">
        <v>1129</v>
      </c>
    </row>
    <row r="411" spans="1:4" ht="18.75" customHeight="1">
      <c r="A411" s="12" t="s">
        <v>1130</v>
      </c>
      <c r="B411" s="12" t="s">
        <v>681</v>
      </c>
      <c r="C411" s="12" t="s">
        <v>1122</v>
      </c>
      <c r="D411" s="12" t="s">
        <v>1131</v>
      </c>
    </row>
    <row r="412" spans="1:4" ht="18.75" customHeight="1">
      <c r="A412" s="12" t="s">
        <v>1132</v>
      </c>
      <c r="B412" s="12" t="s">
        <v>681</v>
      </c>
      <c r="C412" s="12" t="s">
        <v>1122</v>
      </c>
      <c r="D412" s="12" t="s">
        <v>1133</v>
      </c>
    </row>
    <row r="413" spans="1:4" ht="18.75" customHeight="1">
      <c r="A413" s="12" t="s">
        <v>1134</v>
      </c>
      <c r="B413" s="12" t="s">
        <v>681</v>
      </c>
      <c r="C413" s="12" t="s">
        <v>1122</v>
      </c>
      <c r="D413" s="12" t="s">
        <v>1135</v>
      </c>
    </row>
    <row r="414" spans="1:4" ht="18.75" customHeight="1">
      <c r="A414" s="12" t="s">
        <v>1136</v>
      </c>
      <c r="B414" s="12" t="s">
        <v>681</v>
      </c>
      <c r="C414" s="12" t="s">
        <v>1122</v>
      </c>
      <c r="D414" s="12" t="s">
        <v>1137</v>
      </c>
    </row>
    <row r="415" spans="1:4" ht="18.75" customHeight="1">
      <c r="A415" s="12" t="s">
        <v>1138</v>
      </c>
      <c r="B415" s="12" t="s">
        <v>681</v>
      </c>
      <c r="C415" s="12" t="s">
        <v>1122</v>
      </c>
      <c r="D415" s="12" t="s">
        <v>1139</v>
      </c>
    </row>
    <row r="416" spans="1:4" ht="18.75" customHeight="1">
      <c r="A416" s="12" t="s">
        <v>1140</v>
      </c>
      <c r="B416" s="12" t="s">
        <v>681</v>
      </c>
      <c r="C416" s="12" t="s">
        <v>1122</v>
      </c>
      <c r="D416" s="12" t="s">
        <v>1141</v>
      </c>
    </row>
    <row r="417" spans="1:4" ht="18.75" customHeight="1">
      <c r="A417" s="12" t="s">
        <v>1142</v>
      </c>
      <c r="B417" s="12" t="s">
        <v>681</v>
      </c>
      <c r="C417" s="12" t="s">
        <v>1122</v>
      </c>
      <c r="D417" s="12" t="s">
        <v>1143</v>
      </c>
    </row>
    <row r="418" spans="1:4" ht="18.75" customHeight="1">
      <c r="A418" s="12" t="s">
        <v>1144</v>
      </c>
      <c r="B418" s="12" t="s">
        <v>681</v>
      </c>
      <c r="C418" s="12" t="s">
        <v>1122</v>
      </c>
      <c r="D418" s="12" t="s">
        <v>1145</v>
      </c>
    </row>
    <row r="419" spans="1:4" ht="18.75" customHeight="1">
      <c r="A419" s="12" t="s">
        <v>1146</v>
      </c>
      <c r="B419" s="12" t="s">
        <v>681</v>
      </c>
      <c r="C419" s="12" t="s">
        <v>1122</v>
      </c>
      <c r="D419" s="12" t="s">
        <v>1147</v>
      </c>
    </row>
    <row r="420" spans="1:4" ht="18.75" customHeight="1">
      <c r="A420" s="12" t="s">
        <v>1148</v>
      </c>
      <c r="B420" s="12" t="s">
        <v>681</v>
      </c>
      <c r="C420" s="12" t="s">
        <v>1122</v>
      </c>
      <c r="D420" s="12" t="s">
        <v>1149</v>
      </c>
    </row>
    <row r="421" spans="1:4" ht="18.75" customHeight="1">
      <c r="A421" s="12" t="s">
        <v>1150</v>
      </c>
      <c r="B421" s="12" t="s">
        <v>681</v>
      </c>
      <c r="C421" s="12" t="s">
        <v>1151</v>
      </c>
      <c r="D421" s="12" t="s">
        <v>1152</v>
      </c>
    </row>
    <row r="422" spans="1:4" ht="18.75" customHeight="1">
      <c r="A422" s="12" t="s">
        <v>1153</v>
      </c>
      <c r="B422" s="12" t="s">
        <v>681</v>
      </c>
      <c r="C422" s="12" t="s">
        <v>1151</v>
      </c>
      <c r="D422" s="12" t="s">
        <v>1154</v>
      </c>
    </row>
    <row r="423" spans="1:4" ht="18.75" customHeight="1">
      <c r="A423" s="12" t="s">
        <v>1155</v>
      </c>
      <c r="B423" s="12" t="s">
        <v>681</v>
      </c>
      <c r="C423" s="12" t="s">
        <v>1151</v>
      </c>
      <c r="D423" s="12" t="s">
        <v>1156</v>
      </c>
    </row>
    <row r="424" spans="1:4" ht="18.75" customHeight="1">
      <c r="A424" s="12" t="s">
        <v>1157</v>
      </c>
      <c r="B424" s="12" t="s">
        <v>681</v>
      </c>
      <c r="C424" s="12" t="s">
        <v>1151</v>
      </c>
      <c r="D424" s="12" t="s">
        <v>1158</v>
      </c>
    </row>
    <row r="425" spans="1:4" ht="18.75" customHeight="1">
      <c r="A425" s="12" t="s">
        <v>1159</v>
      </c>
      <c r="B425" s="12" t="s">
        <v>681</v>
      </c>
      <c r="C425" s="12" t="s">
        <v>1151</v>
      </c>
      <c r="D425" s="12" t="s">
        <v>1160</v>
      </c>
    </row>
    <row r="426" spans="1:4" ht="18.75" customHeight="1">
      <c r="A426" s="12" t="s">
        <v>1161</v>
      </c>
      <c r="B426" s="12" t="s">
        <v>681</v>
      </c>
      <c r="C426" s="12" t="s">
        <v>1151</v>
      </c>
      <c r="D426" s="12" t="s">
        <v>1162</v>
      </c>
    </row>
    <row r="427" spans="1:4" ht="18.75" customHeight="1">
      <c r="A427" s="12" t="s">
        <v>1163</v>
      </c>
      <c r="B427" s="12" t="s">
        <v>681</v>
      </c>
      <c r="C427" s="12" t="s">
        <v>1151</v>
      </c>
      <c r="D427" s="12" t="s">
        <v>1164</v>
      </c>
    </row>
    <row r="428" spans="1:4" ht="18.75" customHeight="1">
      <c r="A428" s="12" t="s">
        <v>1165</v>
      </c>
      <c r="B428" s="12" t="s">
        <v>681</v>
      </c>
      <c r="C428" s="12" t="s">
        <v>1151</v>
      </c>
      <c r="D428" s="12" t="s">
        <v>1166</v>
      </c>
    </row>
    <row r="429" spans="1:4" ht="18.75" customHeight="1">
      <c r="A429" s="12" t="s">
        <v>1167</v>
      </c>
      <c r="B429" s="12" t="s">
        <v>681</v>
      </c>
      <c r="C429" s="12" t="s">
        <v>1151</v>
      </c>
      <c r="D429" s="12" t="s">
        <v>1168</v>
      </c>
    </row>
    <row r="430" spans="1:4" ht="18.75" customHeight="1">
      <c r="A430" s="12" t="s">
        <v>1169</v>
      </c>
      <c r="B430" s="12" t="s">
        <v>681</v>
      </c>
      <c r="C430" s="12" t="s">
        <v>1151</v>
      </c>
      <c r="D430" s="12" t="s">
        <v>1170</v>
      </c>
    </row>
    <row r="431" spans="1:4" ht="18.75" customHeight="1">
      <c r="A431" s="12" t="s">
        <v>1171</v>
      </c>
      <c r="B431" s="12" t="s">
        <v>681</v>
      </c>
      <c r="C431" s="12" t="s">
        <v>1151</v>
      </c>
      <c r="D431" s="12" t="s">
        <v>1172</v>
      </c>
    </row>
    <row r="432" spans="1:4" ht="18.75" customHeight="1">
      <c r="A432" s="12" t="s">
        <v>1173</v>
      </c>
      <c r="B432" s="12" t="s">
        <v>681</v>
      </c>
      <c r="C432" s="12" t="s">
        <v>1151</v>
      </c>
      <c r="D432" s="12" t="s">
        <v>1174</v>
      </c>
    </row>
    <row r="433" spans="1:4" ht="18.75" customHeight="1">
      <c r="A433" s="12" t="s">
        <v>1175</v>
      </c>
      <c r="B433" s="12" t="s">
        <v>681</v>
      </c>
      <c r="C433" s="12" t="s">
        <v>1151</v>
      </c>
      <c r="D433" s="12" t="s">
        <v>1176</v>
      </c>
    </row>
    <row r="434" spans="1:4" ht="18.75" customHeight="1">
      <c r="A434" s="12" t="s">
        <v>1177</v>
      </c>
      <c r="B434" s="12" t="s">
        <v>681</v>
      </c>
      <c r="C434" s="12" t="s">
        <v>1151</v>
      </c>
      <c r="D434" s="12" t="s">
        <v>1178</v>
      </c>
    </row>
    <row r="435" spans="1:4" ht="18.75" customHeight="1">
      <c r="A435" s="12" t="s">
        <v>1179</v>
      </c>
      <c r="B435" s="12" t="s">
        <v>681</v>
      </c>
      <c r="C435" s="12" t="s">
        <v>1151</v>
      </c>
      <c r="D435" s="12" t="s">
        <v>1180</v>
      </c>
    </row>
    <row r="436" spans="1:4" ht="18.75" customHeight="1">
      <c r="A436" s="12" t="s">
        <v>1181</v>
      </c>
      <c r="B436" s="12" t="s">
        <v>681</v>
      </c>
      <c r="C436" s="12" t="s">
        <v>1151</v>
      </c>
      <c r="D436" s="12" t="s">
        <v>1182</v>
      </c>
    </row>
    <row r="437" spans="1:4" ht="18.75" customHeight="1">
      <c r="A437" s="12" t="s">
        <v>1183</v>
      </c>
      <c r="B437" s="12" t="s">
        <v>681</v>
      </c>
      <c r="C437" s="12" t="s">
        <v>1151</v>
      </c>
      <c r="D437" s="12" t="s">
        <v>1184</v>
      </c>
    </row>
    <row r="438" spans="1:4" ht="18.75" customHeight="1">
      <c r="A438" s="12" t="s">
        <v>1185</v>
      </c>
      <c r="B438" s="12" t="s">
        <v>681</v>
      </c>
      <c r="C438" s="12" t="s">
        <v>1151</v>
      </c>
      <c r="D438" s="12" t="s">
        <v>1186</v>
      </c>
    </row>
    <row r="439" spans="1:4" ht="18.75" customHeight="1">
      <c r="A439" s="12" t="s">
        <v>1187</v>
      </c>
      <c r="B439" s="12" t="s">
        <v>681</v>
      </c>
      <c r="C439" s="12" t="s">
        <v>1151</v>
      </c>
      <c r="D439" s="12" t="s">
        <v>1188</v>
      </c>
    </row>
    <row r="440" spans="1:4" ht="18.75" customHeight="1">
      <c r="A440" s="12" t="s">
        <v>1189</v>
      </c>
      <c r="B440" s="12" t="s">
        <v>681</v>
      </c>
      <c r="C440" s="12" t="s">
        <v>1151</v>
      </c>
      <c r="D440" s="12" t="s">
        <v>1190</v>
      </c>
    </row>
    <row r="441" spans="1:4" ht="18.75" customHeight="1">
      <c r="A441" s="12" t="s">
        <v>1191</v>
      </c>
      <c r="B441" s="12" t="s">
        <v>681</v>
      </c>
      <c r="C441" s="12" t="s">
        <v>1151</v>
      </c>
      <c r="D441" s="12" t="s">
        <v>1192</v>
      </c>
    </row>
    <row r="442" spans="1:4" ht="18.75" customHeight="1">
      <c r="A442" s="12" t="s">
        <v>1193</v>
      </c>
      <c r="B442" s="12" t="s">
        <v>681</v>
      </c>
      <c r="C442" s="12" t="s">
        <v>1151</v>
      </c>
      <c r="D442" s="12" t="s">
        <v>1194</v>
      </c>
    </row>
    <row r="443" spans="1:4" ht="18.75" customHeight="1">
      <c r="A443" s="12" t="s">
        <v>1195</v>
      </c>
      <c r="B443" s="12" t="s">
        <v>681</v>
      </c>
      <c r="C443" s="12" t="s">
        <v>1151</v>
      </c>
      <c r="D443" s="12" t="s">
        <v>1196</v>
      </c>
    </row>
    <row r="444" spans="1:4" ht="18.75" customHeight="1">
      <c r="A444" s="12" t="s">
        <v>1197</v>
      </c>
      <c r="B444" s="12" t="s">
        <v>681</v>
      </c>
      <c r="C444" s="12" t="s">
        <v>1151</v>
      </c>
      <c r="D444" s="12" t="s">
        <v>1198</v>
      </c>
    </row>
    <row r="445" spans="1:4" ht="18.75" customHeight="1">
      <c r="A445" s="12" t="s">
        <v>1199</v>
      </c>
      <c r="B445" s="12" t="s">
        <v>681</v>
      </c>
      <c r="C445" s="12" t="s">
        <v>1151</v>
      </c>
      <c r="D445" s="12" t="s">
        <v>1200</v>
      </c>
    </row>
    <row r="446" spans="1:4" ht="18.75" customHeight="1">
      <c r="A446" s="12" t="s">
        <v>1201</v>
      </c>
      <c r="B446" s="12" t="s">
        <v>681</v>
      </c>
      <c r="C446" s="12" t="s">
        <v>1151</v>
      </c>
      <c r="D446" s="12" t="s">
        <v>1202</v>
      </c>
    </row>
    <row r="447" spans="1:4" ht="18.75" customHeight="1">
      <c r="A447" s="12" t="s">
        <v>1203</v>
      </c>
      <c r="B447" s="12" t="s">
        <v>681</v>
      </c>
      <c r="C447" s="12" t="s">
        <v>1151</v>
      </c>
      <c r="D447" s="12" t="s">
        <v>1204</v>
      </c>
    </row>
    <row r="448" spans="1:4" ht="18.75" customHeight="1">
      <c r="A448" s="12" t="s">
        <v>1205</v>
      </c>
      <c r="B448" s="12" t="s">
        <v>681</v>
      </c>
      <c r="C448" s="12" t="s">
        <v>1151</v>
      </c>
      <c r="D448" s="12" t="s">
        <v>1206</v>
      </c>
    </row>
    <row r="449" spans="1:4" ht="18.75" customHeight="1">
      <c r="A449" s="12" t="s">
        <v>1207</v>
      </c>
      <c r="B449" s="12" t="s">
        <v>681</v>
      </c>
      <c r="C449" s="12" t="s">
        <v>1151</v>
      </c>
      <c r="D449" s="12" t="s">
        <v>1208</v>
      </c>
    </row>
    <row r="450" spans="1:4" ht="18.75" customHeight="1">
      <c r="A450" s="12" t="s">
        <v>1209</v>
      </c>
      <c r="B450" s="12" t="s">
        <v>681</v>
      </c>
      <c r="C450" s="12" t="s">
        <v>1151</v>
      </c>
      <c r="D450" s="12" t="s">
        <v>1210</v>
      </c>
    </row>
    <row r="451" spans="1:4" ht="18.75" customHeight="1">
      <c r="A451" s="12" t="s">
        <v>1211</v>
      </c>
      <c r="B451" s="12" t="s">
        <v>681</v>
      </c>
      <c r="C451" s="12" t="s">
        <v>1151</v>
      </c>
      <c r="D451" s="12" t="s">
        <v>1212</v>
      </c>
    </row>
    <row r="452" spans="1:4" ht="18.75" customHeight="1">
      <c r="A452" s="12" t="s">
        <v>1213</v>
      </c>
      <c r="B452" s="12" t="s">
        <v>681</v>
      </c>
      <c r="C452" s="12" t="s">
        <v>1151</v>
      </c>
      <c r="D452" s="12" t="s">
        <v>1214</v>
      </c>
    </row>
    <row r="453" spans="1:4" ht="18.75" customHeight="1">
      <c r="A453" s="12" t="s">
        <v>1215</v>
      </c>
      <c r="B453" s="12" t="s">
        <v>681</v>
      </c>
      <c r="C453" s="12" t="s">
        <v>1151</v>
      </c>
      <c r="D453" s="12" t="s">
        <v>1216</v>
      </c>
    </row>
    <row r="454" spans="1:4" ht="18.75" customHeight="1">
      <c r="A454" s="12" t="s">
        <v>1217</v>
      </c>
      <c r="B454" s="12" t="s">
        <v>681</v>
      </c>
      <c r="C454" s="12" t="s">
        <v>1151</v>
      </c>
      <c r="D454" s="12" t="s">
        <v>1218</v>
      </c>
    </row>
    <row r="455" spans="1:4" ht="18.75" customHeight="1">
      <c r="A455" s="12" t="s">
        <v>1219</v>
      </c>
      <c r="B455" s="12" t="s">
        <v>681</v>
      </c>
      <c r="C455" s="12" t="s">
        <v>1151</v>
      </c>
      <c r="D455" s="12" t="s">
        <v>1220</v>
      </c>
    </row>
    <row r="456" spans="1:4" ht="18.75" customHeight="1">
      <c r="A456" s="12" t="s">
        <v>1221</v>
      </c>
      <c r="B456" s="12" t="s">
        <v>681</v>
      </c>
      <c r="C456" s="12" t="s">
        <v>1151</v>
      </c>
      <c r="D456" s="12" t="s">
        <v>1222</v>
      </c>
    </row>
    <row r="457" spans="1:4" ht="18.75" customHeight="1">
      <c r="A457" s="12" t="s">
        <v>1223</v>
      </c>
      <c r="B457" s="12" t="s">
        <v>681</v>
      </c>
      <c r="C457" s="12" t="s">
        <v>1151</v>
      </c>
      <c r="D457" s="12" t="s">
        <v>1224</v>
      </c>
    </row>
    <row r="458" spans="1:4" ht="18.75" customHeight="1">
      <c r="A458" s="12" t="s">
        <v>1225</v>
      </c>
      <c r="B458" s="12" t="s">
        <v>681</v>
      </c>
      <c r="C458" s="12" t="s">
        <v>1151</v>
      </c>
      <c r="D458" s="12" t="s">
        <v>1226</v>
      </c>
    </row>
    <row r="459" spans="1:4" ht="18.75" customHeight="1">
      <c r="A459" s="12" t="s">
        <v>1227</v>
      </c>
      <c r="B459" s="12" t="s">
        <v>681</v>
      </c>
      <c r="C459" s="12" t="s">
        <v>1151</v>
      </c>
      <c r="D459" s="12" t="s">
        <v>1228</v>
      </c>
    </row>
    <row r="460" spans="1:4" ht="18.75" customHeight="1">
      <c r="A460" s="12" t="s">
        <v>1229</v>
      </c>
      <c r="B460" s="12" t="s">
        <v>681</v>
      </c>
      <c r="C460" s="12" t="s">
        <v>1151</v>
      </c>
      <c r="D460" s="12" t="s">
        <v>1230</v>
      </c>
    </row>
    <row r="461" spans="1:4" ht="18.75" customHeight="1">
      <c r="A461" s="12" t="s">
        <v>1231</v>
      </c>
      <c r="B461" s="12" t="s">
        <v>681</v>
      </c>
      <c r="C461" s="12" t="s">
        <v>1151</v>
      </c>
      <c r="D461" s="12" t="s">
        <v>1232</v>
      </c>
    </row>
    <row r="462" spans="1:4" ht="18.75" customHeight="1">
      <c r="A462" s="12" t="s">
        <v>1233</v>
      </c>
      <c r="B462" s="12" t="s">
        <v>681</v>
      </c>
      <c r="C462" s="12" t="s">
        <v>1151</v>
      </c>
      <c r="D462" s="12" t="s">
        <v>1234</v>
      </c>
    </row>
    <row r="463" spans="1:4" ht="18.75" customHeight="1">
      <c r="A463" s="12" t="s">
        <v>1235</v>
      </c>
      <c r="B463" s="12" t="s">
        <v>681</v>
      </c>
      <c r="C463" s="12" t="s">
        <v>1151</v>
      </c>
      <c r="D463" s="12" t="s">
        <v>1236</v>
      </c>
    </row>
    <row r="464" spans="1:4" ht="18.75" customHeight="1">
      <c r="A464" s="12" t="s">
        <v>1237</v>
      </c>
      <c r="B464" s="12" t="s">
        <v>681</v>
      </c>
      <c r="C464" s="12" t="s">
        <v>1151</v>
      </c>
      <c r="D464" s="12" t="s">
        <v>1238</v>
      </c>
    </row>
    <row r="465" spans="1:4" ht="18.75" customHeight="1">
      <c r="A465" s="12" t="s">
        <v>1239</v>
      </c>
      <c r="B465" s="12" t="s">
        <v>681</v>
      </c>
      <c r="C465" s="12" t="s">
        <v>1151</v>
      </c>
      <c r="D465" s="12" t="s">
        <v>1240</v>
      </c>
    </row>
    <row r="466" spans="1:4" ht="18.75" customHeight="1">
      <c r="A466" s="12" t="s">
        <v>1241</v>
      </c>
      <c r="B466" s="12" t="s">
        <v>681</v>
      </c>
      <c r="C466" s="12" t="s">
        <v>1151</v>
      </c>
      <c r="D466" s="12" t="s">
        <v>1242</v>
      </c>
    </row>
    <row r="467" spans="1:4" ht="18.75" customHeight="1">
      <c r="A467" s="12" t="s">
        <v>1243</v>
      </c>
      <c r="B467" s="12" t="s">
        <v>681</v>
      </c>
      <c r="C467" s="12" t="s">
        <v>1151</v>
      </c>
      <c r="D467" s="12" t="s">
        <v>1244</v>
      </c>
    </row>
    <row r="468" spans="1:4" ht="18.75" customHeight="1">
      <c r="A468" s="12" t="s">
        <v>1245</v>
      </c>
      <c r="B468" s="12" t="s">
        <v>681</v>
      </c>
      <c r="C468" s="12" t="s">
        <v>1151</v>
      </c>
      <c r="D468" s="12" t="s">
        <v>1246</v>
      </c>
    </row>
    <row r="469" spans="1:4" ht="18.75" customHeight="1">
      <c r="A469" s="12" t="s">
        <v>1247</v>
      </c>
      <c r="B469" s="12" t="s">
        <v>681</v>
      </c>
      <c r="C469" s="12" t="s">
        <v>1248</v>
      </c>
      <c r="D469" s="12" t="s">
        <v>1249</v>
      </c>
    </row>
    <row r="470" spans="1:4" ht="18.75" customHeight="1">
      <c r="A470" s="12" t="s">
        <v>1250</v>
      </c>
      <c r="B470" s="12" t="s">
        <v>681</v>
      </c>
      <c r="C470" s="12" t="s">
        <v>1248</v>
      </c>
      <c r="D470" s="12" t="s">
        <v>1251</v>
      </c>
    </row>
    <row r="471" spans="1:4" ht="18.75" customHeight="1">
      <c r="A471" s="12" t="s">
        <v>1252</v>
      </c>
      <c r="B471" s="12" t="s">
        <v>681</v>
      </c>
      <c r="C471" s="12" t="s">
        <v>1248</v>
      </c>
      <c r="D471" s="12" t="s">
        <v>1253</v>
      </c>
    </row>
    <row r="472" spans="1:4" ht="18.75" customHeight="1">
      <c r="A472" s="12" t="s">
        <v>1254</v>
      </c>
      <c r="B472" s="12" t="s">
        <v>681</v>
      </c>
      <c r="C472" s="12" t="s">
        <v>1248</v>
      </c>
      <c r="D472" s="12" t="s">
        <v>1255</v>
      </c>
    </row>
    <row r="473" spans="1:4" ht="18.75" customHeight="1">
      <c r="A473" s="12" t="s">
        <v>1256</v>
      </c>
      <c r="B473" s="12" t="s">
        <v>681</v>
      </c>
      <c r="C473" s="12" t="s">
        <v>1248</v>
      </c>
      <c r="D473" s="12" t="s">
        <v>1257</v>
      </c>
    </row>
    <row r="474" spans="1:4" ht="18.75" customHeight="1">
      <c r="A474" s="12" t="s">
        <v>1258</v>
      </c>
      <c r="B474" s="12" t="s">
        <v>681</v>
      </c>
      <c r="C474" s="12" t="s">
        <v>1248</v>
      </c>
      <c r="D474" s="12" t="s">
        <v>1259</v>
      </c>
    </row>
    <row r="475" spans="1:4" ht="18.75" customHeight="1">
      <c r="A475" s="12" t="s">
        <v>1260</v>
      </c>
      <c r="B475" s="12" t="s">
        <v>681</v>
      </c>
      <c r="C475" s="12" t="s">
        <v>1248</v>
      </c>
      <c r="D475" s="12" t="s">
        <v>1261</v>
      </c>
    </row>
    <row r="476" spans="1:4" ht="18.75" customHeight="1">
      <c r="A476" s="12" t="s">
        <v>1262</v>
      </c>
      <c r="B476" s="12" t="s">
        <v>681</v>
      </c>
      <c r="C476" s="12" t="s">
        <v>1248</v>
      </c>
      <c r="D476" s="12" t="s">
        <v>1263</v>
      </c>
    </row>
    <row r="477" spans="1:4" ht="18.75" customHeight="1">
      <c r="A477" s="12" t="s">
        <v>1264</v>
      </c>
      <c r="B477" s="12" t="s">
        <v>681</v>
      </c>
      <c r="C477" s="12" t="s">
        <v>1248</v>
      </c>
      <c r="D477" s="12" t="s">
        <v>1265</v>
      </c>
    </row>
    <row r="478" spans="1:4" ht="18.75" customHeight="1">
      <c r="A478" s="12" t="s">
        <v>1266</v>
      </c>
      <c r="B478" s="12" t="s">
        <v>681</v>
      </c>
      <c r="C478" s="12" t="s">
        <v>1248</v>
      </c>
      <c r="D478" s="12" t="s">
        <v>1267</v>
      </c>
    </row>
    <row r="479" spans="1:4" ht="18.75" customHeight="1">
      <c r="A479" s="12" t="s">
        <v>1268</v>
      </c>
      <c r="B479" s="12" t="s">
        <v>681</v>
      </c>
      <c r="C479" s="12" t="s">
        <v>1248</v>
      </c>
      <c r="D479" s="12" t="s">
        <v>1269</v>
      </c>
    </row>
    <row r="480" spans="1:4" ht="18.75" customHeight="1">
      <c r="A480" s="12" t="s">
        <v>1270</v>
      </c>
      <c r="B480" s="12" t="s">
        <v>681</v>
      </c>
      <c r="C480" s="12" t="s">
        <v>1248</v>
      </c>
      <c r="D480" s="12" t="s">
        <v>1271</v>
      </c>
    </row>
    <row r="481" spans="1:4" ht="18.75" customHeight="1">
      <c r="A481" s="12" t="s">
        <v>1272</v>
      </c>
      <c r="B481" s="12" t="s">
        <v>681</v>
      </c>
      <c r="C481" s="12" t="s">
        <v>1248</v>
      </c>
      <c r="D481" s="12" t="s">
        <v>1273</v>
      </c>
    </row>
    <row r="482" spans="1:4" ht="18.75" customHeight="1">
      <c r="A482" s="12" t="s">
        <v>1274</v>
      </c>
      <c r="B482" s="12" t="s">
        <v>681</v>
      </c>
      <c r="C482" s="12" t="s">
        <v>1275</v>
      </c>
      <c r="D482" s="12" t="s">
        <v>1276</v>
      </c>
    </row>
    <row r="483" spans="1:4" ht="18.75" customHeight="1">
      <c r="A483" s="12" t="s">
        <v>1277</v>
      </c>
      <c r="B483" s="12" t="s">
        <v>681</v>
      </c>
      <c r="C483" s="12" t="s">
        <v>1275</v>
      </c>
      <c r="D483" s="12" t="s">
        <v>1278</v>
      </c>
    </row>
    <row r="484" spans="1:4" ht="18.75" customHeight="1">
      <c r="A484" s="12" t="s">
        <v>1279</v>
      </c>
      <c r="B484" s="12" t="s">
        <v>681</v>
      </c>
      <c r="C484" s="12" t="s">
        <v>1275</v>
      </c>
      <c r="D484" s="12" t="s">
        <v>1280</v>
      </c>
    </row>
    <row r="485" spans="1:4" ht="18.75" customHeight="1">
      <c r="A485" s="12" t="s">
        <v>1281</v>
      </c>
      <c r="B485" s="12" t="s">
        <v>681</v>
      </c>
      <c r="C485" s="12" t="s">
        <v>1275</v>
      </c>
      <c r="D485" s="12" t="s">
        <v>1282</v>
      </c>
    </row>
    <row r="486" spans="1:4" ht="18.75" customHeight="1">
      <c r="A486" s="12" t="s">
        <v>1283</v>
      </c>
      <c r="B486" s="12" t="s">
        <v>681</v>
      </c>
      <c r="C486" s="12" t="s">
        <v>1275</v>
      </c>
      <c r="D486" s="12" t="s">
        <v>1284</v>
      </c>
    </row>
    <row r="487" spans="1:4" ht="18.75" customHeight="1">
      <c r="A487" s="12" t="s">
        <v>1285</v>
      </c>
      <c r="B487" s="12" t="s">
        <v>681</v>
      </c>
      <c r="C487" s="12" t="s">
        <v>1275</v>
      </c>
      <c r="D487" s="12" t="s">
        <v>1286</v>
      </c>
    </row>
    <row r="488" spans="1:4" ht="18.75" customHeight="1">
      <c r="A488" s="12" t="s">
        <v>1287</v>
      </c>
      <c r="B488" s="12" t="s">
        <v>681</v>
      </c>
      <c r="C488" s="12" t="s">
        <v>1275</v>
      </c>
      <c r="D488" s="12" t="s">
        <v>1288</v>
      </c>
    </row>
    <row r="489" spans="1:4" ht="18.75" customHeight="1">
      <c r="A489" s="12" t="s">
        <v>1289</v>
      </c>
      <c r="B489" s="12" t="s">
        <v>681</v>
      </c>
      <c r="C489" s="12" t="s">
        <v>1275</v>
      </c>
      <c r="D489" s="12" t="s">
        <v>1290</v>
      </c>
    </row>
    <row r="490" spans="1:4" ht="18.75" customHeight="1">
      <c r="A490" s="12" t="s">
        <v>1291</v>
      </c>
      <c r="B490" s="12" t="s">
        <v>681</v>
      </c>
      <c r="C490" s="12" t="s">
        <v>1275</v>
      </c>
      <c r="D490" s="12" t="s">
        <v>1292</v>
      </c>
    </row>
    <row r="491" spans="1:4" ht="18.75" customHeight="1">
      <c r="A491" s="12" t="s">
        <v>1293</v>
      </c>
      <c r="B491" s="12" t="s">
        <v>681</v>
      </c>
      <c r="C491" s="12" t="s">
        <v>1275</v>
      </c>
      <c r="D491" s="12" t="s">
        <v>1294</v>
      </c>
    </row>
    <row r="492" spans="1:4" ht="18.75" customHeight="1">
      <c r="A492" s="12" t="s">
        <v>1295</v>
      </c>
      <c r="B492" s="12" t="s">
        <v>681</v>
      </c>
      <c r="C492" s="12" t="s">
        <v>1275</v>
      </c>
      <c r="D492" s="12" t="s">
        <v>1296</v>
      </c>
    </row>
    <row r="493" spans="1:4" ht="18.75" customHeight="1">
      <c r="A493" s="12" t="s">
        <v>1297</v>
      </c>
      <c r="B493" s="12" t="s">
        <v>681</v>
      </c>
      <c r="C493" s="12" t="s">
        <v>1275</v>
      </c>
      <c r="D493" s="12" t="s">
        <v>1298</v>
      </c>
    </row>
    <row r="494" spans="1:4" ht="18.75" customHeight="1">
      <c r="A494" s="12" t="s">
        <v>1299</v>
      </c>
      <c r="B494" s="12" t="s">
        <v>681</v>
      </c>
      <c r="C494" s="12" t="s">
        <v>1275</v>
      </c>
      <c r="D494" s="12" t="s">
        <v>1300</v>
      </c>
    </row>
    <row r="495" spans="1:4" ht="18.75" customHeight="1">
      <c r="A495" s="12" t="s">
        <v>1301</v>
      </c>
      <c r="B495" s="12" t="s">
        <v>681</v>
      </c>
      <c r="C495" s="12" t="s">
        <v>1275</v>
      </c>
      <c r="D495" s="12" t="s">
        <v>1302</v>
      </c>
    </row>
    <row r="496" spans="1:4" ht="18.75" customHeight="1">
      <c r="A496" s="12" t="s">
        <v>1303</v>
      </c>
      <c r="B496" s="12" t="s">
        <v>681</v>
      </c>
      <c r="C496" s="12" t="s">
        <v>1275</v>
      </c>
      <c r="D496" s="12" t="s">
        <v>1304</v>
      </c>
    </row>
    <row r="497" spans="1:4" ht="18.75" customHeight="1">
      <c r="A497" s="12" t="s">
        <v>1305</v>
      </c>
      <c r="B497" s="12" t="s">
        <v>681</v>
      </c>
      <c r="C497" s="12" t="s">
        <v>1275</v>
      </c>
      <c r="D497" s="12" t="s">
        <v>1306</v>
      </c>
    </row>
    <row r="498" spans="1:4" ht="18.75" customHeight="1">
      <c r="A498" s="12" t="s">
        <v>1307</v>
      </c>
      <c r="B498" s="12" t="s">
        <v>681</v>
      </c>
      <c r="C498" s="12" t="s">
        <v>1275</v>
      </c>
      <c r="D498" s="12" t="s">
        <v>1308</v>
      </c>
    </row>
    <row r="499" spans="1:4" ht="18.75" customHeight="1">
      <c r="A499" s="12" t="s">
        <v>1309</v>
      </c>
      <c r="B499" s="12" t="s">
        <v>681</v>
      </c>
      <c r="C499" s="12" t="s">
        <v>1275</v>
      </c>
      <c r="D499" s="12" t="s">
        <v>1310</v>
      </c>
    </row>
    <row r="500" spans="1:4" ht="18.75" customHeight="1">
      <c r="A500" s="12" t="s">
        <v>1311</v>
      </c>
      <c r="B500" s="12" t="s">
        <v>681</v>
      </c>
      <c r="C500" s="12" t="s">
        <v>1275</v>
      </c>
      <c r="D500" s="12" t="s">
        <v>1312</v>
      </c>
    </row>
    <row r="501" spans="1:4" ht="18.75" customHeight="1">
      <c r="A501" s="12" t="s">
        <v>1313</v>
      </c>
      <c r="B501" s="12" t="s">
        <v>681</v>
      </c>
      <c r="C501" s="12" t="s">
        <v>1275</v>
      </c>
      <c r="D501" s="12" t="s">
        <v>1314</v>
      </c>
    </row>
    <row r="502" spans="1:4" ht="18.75" customHeight="1">
      <c r="A502" s="12" t="s">
        <v>1315</v>
      </c>
      <c r="B502" s="12" t="s">
        <v>681</v>
      </c>
      <c r="C502" s="12" t="s">
        <v>1275</v>
      </c>
      <c r="D502" s="12" t="s">
        <v>1316</v>
      </c>
    </row>
    <row r="503" spans="1:4" ht="18.75" customHeight="1">
      <c r="A503" s="12" t="s">
        <v>1317</v>
      </c>
      <c r="B503" s="12" t="s">
        <v>681</v>
      </c>
      <c r="C503" s="12" t="s">
        <v>1275</v>
      </c>
      <c r="D503" s="12" t="s">
        <v>1318</v>
      </c>
    </row>
    <row r="504" spans="1:4" ht="18.75" customHeight="1">
      <c r="A504" s="12" t="s">
        <v>1319</v>
      </c>
      <c r="B504" s="12" t="s">
        <v>681</v>
      </c>
      <c r="C504" s="12" t="s">
        <v>1275</v>
      </c>
      <c r="D504" s="12" t="s">
        <v>1320</v>
      </c>
    </row>
    <row r="505" spans="1:4" ht="18.75" customHeight="1">
      <c r="A505" s="12" t="s">
        <v>1321</v>
      </c>
      <c r="B505" s="12" t="s">
        <v>681</v>
      </c>
      <c r="C505" s="12" t="s">
        <v>1275</v>
      </c>
      <c r="D505" s="12" t="s">
        <v>1322</v>
      </c>
    </row>
    <row r="506" spans="1:4" ht="18.75" customHeight="1">
      <c r="A506" s="12" t="s">
        <v>1323</v>
      </c>
      <c r="B506" s="12" t="s">
        <v>681</v>
      </c>
      <c r="C506" s="12" t="s">
        <v>1275</v>
      </c>
      <c r="D506" s="12" t="s">
        <v>1324</v>
      </c>
    </row>
    <row r="507" spans="1:4" ht="18.75" customHeight="1">
      <c r="A507" s="12" t="s">
        <v>1325</v>
      </c>
      <c r="B507" s="12" t="s">
        <v>681</v>
      </c>
      <c r="C507" s="12" t="s">
        <v>1275</v>
      </c>
      <c r="D507" s="12" t="s">
        <v>1326</v>
      </c>
    </row>
    <row r="508" spans="1:4" ht="18.75" customHeight="1">
      <c r="A508" s="12" t="s">
        <v>1327</v>
      </c>
      <c r="B508" s="12" t="s">
        <v>681</v>
      </c>
      <c r="C508" s="12" t="s">
        <v>1275</v>
      </c>
      <c r="D508" s="12" t="s">
        <v>1328</v>
      </c>
    </row>
    <row r="509" spans="1:4" ht="18.75" customHeight="1">
      <c r="A509" s="12" t="s">
        <v>1329</v>
      </c>
      <c r="B509" s="12" t="s">
        <v>681</v>
      </c>
      <c r="C509" s="12" t="s">
        <v>1275</v>
      </c>
      <c r="D509" s="12" t="s">
        <v>1330</v>
      </c>
    </row>
    <row r="510" spans="1:4" ht="18.75" customHeight="1">
      <c r="A510" s="12" t="s">
        <v>1331</v>
      </c>
      <c r="B510" s="12" t="s">
        <v>681</v>
      </c>
      <c r="C510" s="12" t="s">
        <v>1275</v>
      </c>
      <c r="D510" s="12" t="s">
        <v>1332</v>
      </c>
    </row>
    <row r="511" spans="1:4" ht="18.75" customHeight="1">
      <c r="A511" s="12" t="s">
        <v>1333</v>
      </c>
      <c r="B511" s="12" t="s">
        <v>681</v>
      </c>
      <c r="C511" s="12" t="s">
        <v>1275</v>
      </c>
      <c r="D511" s="12" t="s">
        <v>1334</v>
      </c>
    </row>
    <row r="512" spans="1:4" ht="18.75" customHeight="1">
      <c r="A512" s="12" t="s">
        <v>1335</v>
      </c>
      <c r="B512" s="12" t="s">
        <v>681</v>
      </c>
      <c r="C512" s="12" t="s">
        <v>1275</v>
      </c>
      <c r="D512" s="12" t="s">
        <v>1336</v>
      </c>
    </row>
    <row r="513" spans="1:4" ht="18.75" customHeight="1">
      <c r="A513" s="12" t="s">
        <v>1337</v>
      </c>
      <c r="B513" s="12" t="s">
        <v>681</v>
      </c>
      <c r="C513" s="12" t="s">
        <v>1275</v>
      </c>
      <c r="D513" s="12" t="s">
        <v>1338</v>
      </c>
    </row>
    <row r="514" spans="1:4" ht="18.75" customHeight="1">
      <c r="A514" s="12" t="s">
        <v>1339</v>
      </c>
      <c r="B514" s="12" t="s">
        <v>681</v>
      </c>
      <c r="C514" s="12" t="s">
        <v>1275</v>
      </c>
      <c r="D514" s="12" t="s">
        <v>1340</v>
      </c>
    </row>
    <row r="515" spans="1:4" ht="18.75" customHeight="1">
      <c r="A515" s="12" t="s">
        <v>1341</v>
      </c>
      <c r="B515" s="12" t="s">
        <v>681</v>
      </c>
      <c r="C515" s="12" t="s">
        <v>1275</v>
      </c>
      <c r="D515" s="12" t="s">
        <v>1342</v>
      </c>
    </row>
    <row r="516" spans="1:4" ht="18.75" customHeight="1">
      <c r="A516" s="12" t="s">
        <v>1343</v>
      </c>
      <c r="B516" s="12" t="s">
        <v>681</v>
      </c>
      <c r="C516" s="12" t="s">
        <v>1344</v>
      </c>
      <c r="D516" s="12" t="s">
        <v>1345</v>
      </c>
    </row>
    <row r="517" spans="1:4" ht="18.75" customHeight="1">
      <c r="A517" s="12" t="s">
        <v>1346</v>
      </c>
      <c r="B517" s="12" t="s">
        <v>681</v>
      </c>
      <c r="C517" s="12" t="s">
        <v>1344</v>
      </c>
      <c r="D517" s="12" t="s">
        <v>1347</v>
      </c>
    </row>
    <row r="518" spans="1:4" ht="18.75" customHeight="1">
      <c r="A518" s="12" t="s">
        <v>1348</v>
      </c>
      <c r="B518" s="12" t="s">
        <v>681</v>
      </c>
      <c r="C518" s="12" t="s">
        <v>1344</v>
      </c>
      <c r="D518" s="12" t="s">
        <v>1349</v>
      </c>
    </row>
    <row r="519" spans="1:4" ht="18.75" customHeight="1">
      <c r="A519" s="12" t="s">
        <v>1350</v>
      </c>
      <c r="B519" s="12" t="s">
        <v>681</v>
      </c>
      <c r="C519" s="12" t="s">
        <v>1344</v>
      </c>
      <c r="D519" s="12" t="s">
        <v>1351</v>
      </c>
    </row>
    <row r="520" spans="1:4" ht="18.75" customHeight="1">
      <c r="A520" s="12" t="s">
        <v>1352</v>
      </c>
      <c r="B520" s="12" t="s">
        <v>681</v>
      </c>
      <c r="C520" s="12" t="s">
        <v>1344</v>
      </c>
      <c r="D520" s="12" t="s">
        <v>1353</v>
      </c>
    </row>
    <row r="521" spans="1:4" ht="18.75" customHeight="1">
      <c r="A521" s="12" t="s">
        <v>1354</v>
      </c>
      <c r="B521" s="12" t="s">
        <v>681</v>
      </c>
      <c r="C521" s="12" t="s">
        <v>1344</v>
      </c>
      <c r="D521" s="12" t="s">
        <v>1355</v>
      </c>
    </row>
    <row r="522" spans="1:4" ht="18.75" customHeight="1">
      <c r="A522" s="12" t="s">
        <v>1356</v>
      </c>
      <c r="B522" s="12" t="s">
        <v>681</v>
      </c>
      <c r="C522" s="12" t="s">
        <v>1344</v>
      </c>
      <c r="D522" s="12" t="s">
        <v>1357</v>
      </c>
    </row>
    <row r="523" spans="1:4" ht="18.75" customHeight="1">
      <c r="A523" s="12" t="s">
        <v>1358</v>
      </c>
      <c r="B523" s="12" t="s">
        <v>681</v>
      </c>
      <c r="C523" s="12" t="s">
        <v>1344</v>
      </c>
      <c r="D523" s="12" t="s">
        <v>1359</v>
      </c>
    </row>
    <row r="524" spans="1:4" ht="18.75" customHeight="1">
      <c r="A524" s="12" t="s">
        <v>1360</v>
      </c>
      <c r="B524" s="12" t="s">
        <v>681</v>
      </c>
      <c r="C524" s="12" t="s">
        <v>1344</v>
      </c>
      <c r="D524" s="12" t="s">
        <v>1361</v>
      </c>
    </row>
    <row r="525" spans="1:4" ht="18.75" customHeight="1">
      <c r="A525" s="12" t="s">
        <v>1362</v>
      </c>
      <c r="B525" s="12" t="s">
        <v>681</v>
      </c>
      <c r="C525" s="12" t="s">
        <v>1344</v>
      </c>
      <c r="D525" s="12" t="s">
        <v>1363</v>
      </c>
    </row>
    <row r="526" spans="1:4" ht="18.75" customHeight="1">
      <c r="A526" s="12" t="s">
        <v>1364</v>
      </c>
      <c r="B526" s="12" t="s">
        <v>681</v>
      </c>
      <c r="C526" s="12" t="s">
        <v>1344</v>
      </c>
      <c r="D526" s="12" t="s">
        <v>1365</v>
      </c>
    </row>
    <row r="527" spans="1:4" ht="18.75" customHeight="1">
      <c r="A527" s="12" t="s">
        <v>1366</v>
      </c>
      <c r="B527" s="12" t="s">
        <v>681</v>
      </c>
      <c r="C527" s="12" t="s">
        <v>1344</v>
      </c>
      <c r="D527" s="12" t="s">
        <v>1367</v>
      </c>
    </row>
    <row r="528" spans="1:4" ht="18.75" customHeight="1">
      <c r="A528" s="12" t="s">
        <v>1368</v>
      </c>
      <c r="B528" s="12" t="s">
        <v>681</v>
      </c>
      <c r="C528" s="12" t="s">
        <v>1344</v>
      </c>
      <c r="D528" s="12" t="s">
        <v>1369</v>
      </c>
    </row>
    <row r="529" spans="1:4" ht="18.75" customHeight="1">
      <c r="A529" s="12" t="s">
        <v>1370</v>
      </c>
      <c r="B529" s="12" t="s">
        <v>681</v>
      </c>
      <c r="C529" s="12" t="s">
        <v>1344</v>
      </c>
      <c r="D529" s="12" t="s">
        <v>1371</v>
      </c>
    </row>
    <row r="530" spans="1:4" ht="18.75" customHeight="1">
      <c r="A530" s="12" t="s">
        <v>1372</v>
      </c>
      <c r="B530" s="12" t="s">
        <v>681</v>
      </c>
      <c r="C530" s="12" t="s">
        <v>1344</v>
      </c>
      <c r="D530" s="12" t="s">
        <v>1373</v>
      </c>
    </row>
    <row r="531" spans="1:4" ht="18.75" customHeight="1">
      <c r="A531" s="12" t="s">
        <v>1374</v>
      </c>
      <c r="B531" s="12" t="s">
        <v>681</v>
      </c>
      <c r="C531" s="12" t="s">
        <v>1344</v>
      </c>
      <c r="D531" s="12" t="s">
        <v>1375</v>
      </c>
    </row>
    <row r="532" spans="1:4" ht="18.75" customHeight="1">
      <c r="A532" s="12" t="s">
        <v>1376</v>
      </c>
      <c r="B532" s="12" t="s">
        <v>681</v>
      </c>
      <c r="C532" s="12" t="s">
        <v>1344</v>
      </c>
      <c r="D532" s="12" t="s">
        <v>1377</v>
      </c>
    </row>
    <row r="533" spans="1:4" ht="18.75" customHeight="1">
      <c r="A533" s="12" t="s">
        <v>1378</v>
      </c>
      <c r="B533" s="12" t="s">
        <v>681</v>
      </c>
      <c r="C533" s="12" t="s">
        <v>1344</v>
      </c>
      <c r="D533" s="12" t="s">
        <v>1379</v>
      </c>
    </row>
    <row r="534" spans="1:4" ht="18.75" customHeight="1">
      <c r="A534" s="12" t="s">
        <v>1380</v>
      </c>
      <c r="B534" s="12" t="s">
        <v>681</v>
      </c>
      <c r="C534" s="12" t="s">
        <v>1344</v>
      </c>
      <c r="D534" s="12" t="s">
        <v>1381</v>
      </c>
    </row>
    <row r="535" spans="1:4" ht="18.75" customHeight="1">
      <c r="A535" s="12" t="s">
        <v>1382</v>
      </c>
      <c r="B535" s="12" t="s">
        <v>681</v>
      </c>
      <c r="C535" s="12" t="s">
        <v>1344</v>
      </c>
      <c r="D535" s="12" t="s">
        <v>1383</v>
      </c>
    </row>
    <row r="536" spans="1:4" ht="18.75" customHeight="1">
      <c r="A536" s="12" t="s">
        <v>1384</v>
      </c>
      <c r="B536" s="12" t="s">
        <v>681</v>
      </c>
      <c r="C536" s="12" t="s">
        <v>1385</v>
      </c>
      <c r="D536" s="12" t="s">
        <v>1386</v>
      </c>
    </row>
    <row r="537" spans="1:4" ht="18.75" customHeight="1">
      <c r="A537" s="12" t="s">
        <v>1387</v>
      </c>
      <c r="B537" s="12" t="s">
        <v>681</v>
      </c>
      <c r="C537" s="12" t="s">
        <v>1385</v>
      </c>
      <c r="D537" s="12" t="s">
        <v>1388</v>
      </c>
    </row>
    <row r="538" spans="1:4" ht="18.75" customHeight="1">
      <c r="A538" s="12" t="s">
        <v>1389</v>
      </c>
      <c r="B538" s="12" t="s">
        <v>681</v>
      </c>
      <c r="C538" s="12" t="s">
        <v>1385</v>
      </c>
      <c r="D538" s="12" t="s">
        <v>1390</v>
      </c>
    </row>
    <row r="539" spans="1:4" ht="18.75" customHeight="1">
      <c r="A539" s="12" t="s">
        <v>1391</v>
      </c>
      <c r="B539" s="12" t="s">
        <v>681</v>
      </c>
      <c r="C539" s="12" t="s">
        <v>1385</v>
      </c>
      <c r="D539" s="12" t="s">
        <v>1392</v>
      </c>
    </row>
    <row r="540" spans="1:4" ht="18.75" customHeight="1">
      <c r="A540" s="12" t="s">
        <v>1393</v>
      </c>
      <c r="B540" s="12" t="s">
        <v>681</v>
      </c>
      <c r="C540" s="12" t="s">
        <v>1385</v>
      </c>
      <c r="D540" s="12" t="s">
        <v>1394</v>
      </c>
    </row>
    <row r="541" spans="1:4" ht="18.75" customHeight="1">
      <c r="A541" s="12" t="s">
        <v>1395</v>
      </c>
      <c r="B541" s="12" t="s">
        <v>681</v>
      </c>
      <c r="C541" s="12" t="s">
        <v>1385</v>
      </c>
      <c r="D541" s="12" t="s">
        <v>1396</v>
      </c>
    </row>
    <row r="542" spans="1:4" ht="18.75" customHeight="1">
      <c r="A542" s="12" t="s">
        <v>1397</v>
      </c>
      <c r="B542" s="12" t="s">
        <v>681</v>
      </c>
      <c r="C542" s="12" t="s">
        <v>1385</v>
      </c>
      <c r="D542" s="12" t="s">
        <v>1398</v>
      </c>
    </row>
    <row r="543" spans="1:4" ht="18.75" customHeight="1">
      <c r="A543" s="12" t="s">
        <v>1399</v>
      </c>
      <c r="B543" s="12" t="s">
        <v>681</v>
      </c>
      <c r="C543" s="12" t="s">
        <v>1385</v>
      </c>
      <c r="D543" s="12" t="s">
        <v>1400</v>
      </c>
    </row>
    <row r="544" spans="1:4" ht="18.75" customHeight="1">
      <c r="A544" s="12" t="s">
        <v>1401</v>
      </c>
      <c r="B544" s="12" t="s">
        <v>681</v>
      </c>
      <c r="C544" s="12" t="s">
        <v>1385</v>
      </c>
      <c r="D544" s="12" t="s">
        <v>1402</v>
      </c>
    </row>
    <row r="545" spans="1:4" ht="18.75" customHeight="1">
      <c r="A545" s="12" t="s">
        <v>1403</v>
      </c>
      <c r="B545" s="12" t="s">
        <v>681</v>
      </c>
      <c r="C545" s="12" t="s">
        <v>1385</v>
      </c>
      <c r="D545" s="12" t="s">
        <v>1404</v>
      </c>
    </row>
    <row r="546" spans="1:4" ht="18.75" customHeight="1">
      <c r="A546" s="12" t="s">
        <v>1405</v>
      </c>
      <c r="B546" s="12" t="s">
        <v>681</v>
      </c>
      <c r="C546" s="12" t="s">
        <v>1385</v>
      </c>
      <c r="D546" s="12" t="s">
        <v>1406</v>
      </c>
    </row>
    <row r="547" spans="1:4" ht="18.75" customHeight="1">
      <c r="A547" s="12" t="s">
        <v>1407</v>
      </c>
      <c r="B547" s="12" t="s">
        <v>681</v>
      </c>
      <c r="C547" s="12" t="s">
        <v>1385</v>
      </c>
      <c r="D547" s="12" t="s">
        <v>1408</v>
      </c>
    </row>
    <row r="548" spans="1:4" ht="18.75" customHeight="1">
      <c r="A548" s="12" t="s">
        <v>1409</v>
      </c>
      <c r="B548" s="12" t="s">
        <v>681</v>
      </c>
      <c r="C548" s="12" t="s">
        <v>1385</v>
      </c>
      <c r="D548" s="12" t="s">
        <v>1410</v>
      </c>
    </row>
    <row r="549" spans="1:4" ht="18.75" customHeight="1">
      <c r="A549" s="12" t="s">
        <v>1411</v>
      </c>
      <c r="B549" s="12" t="s">
        <v>681</v>
      </c>
      <c r="C549" s="12" t="s">
        <v>1385</v>
      </c>
      <c r="D549" s="12" t="s">
        <v>1412</v>
      </c>
    </row>
    <row r="550" spans="1:4" ht="18.75" customHeight="1">
      <c r="A550" s="12" t="s">
        <v>1413</v>
      </c>
      <c r="B550" s="12" t="s">
        <v>681</v>
      </c>
      <c r="C550" s="12" t="s">
        <v>1385</v>
      </c>
      <c r="D550" s="12" t="s">
        <v>1414</v>
      </c>
    </row>
    <row r="551" spans="1:4" ht="18.75" customHeight="1">
      <c r="A551" s="12" t="s">
        <v>1415</v>
      </c>
      <c r="B551" s="12" t="s">
        <v>681</v>
      </c>
      <c r="C551" s="12" t="s">
        <v>1385</v>
      </c>
      <c r="D551" s="12" t="s">
        <v>1416</v>
      </c>
    </row>
    <row r="552" spans="1:4" ht="18.75" customHeight="1">
      <c r="A552" s="12" t="s">
        <v>1417</v>
      </c>
      <c r="B552" s="12" t="s">
        <v>681</v>
      </c>
      <c r="C552" s="12" t="s">
        <v>1385</v>
      </c>
      <c r="D552" s="12" t="s">
        <v>1418</v>
      </c>
    </row>
    <row r="553" spans="1:4" ht="18.75" customHeight="1">
      <c r="A553" s="12" t="s">
        <v>1419</v>
      </c>
      <c r="B553" s="12" t="s">
        <v>681</v>
      </c>
      <c r="C553" s="12" t="s">
        <v>1385</v>
      </c>
      <c r="D553" s="12" t="s">
        <v>1420</v>
      </c>
    </row>
    <row r="554" spans="1:4" ht="18.75" customHeight="1">
      <c r="A554" s="12" t="s">
        <v>1421</v>
      </c>
      <c r="B554" s="12" t="s">
        <v>681</v>
      </c>
      <c r="C554" s="12" t="s">
        <v>1385</v>
      </c>
      <c r="D554" s="12" t="s">
        <v>1422</v>
      </c>
    </row>
    <row r="555" spans="1:4" ht="18.75" customHeight="1">
      <c r="A555" s="12" t="s">
        <v>1423</v>
      </c>
      <c r="B555" s="12" t="s">
        <v>681</v>
      </c>
      <c r="C555" s="12" t="s">
        <v>1385</v>
      </c>
      <c r="D555" s="12" t="s">
        <v>1424</v>
      </c>
    </row>
    <row r="556" spans="1:4" ht="18.75" customHeight="1">
      <c r="A556" s="12" t="s">
        <v>1425</v>
      </c>
      <c r="B556" s="12" t="s">
        <v>681</v>
      </c>
      <c r="C556" s="12" t="s">
        <v>1385</v>
      </c>
      <c r="D556" s="12" t="s">
        <v>1426</v>
      </c>
    </row>
    <row r="557" spans="1:4" ht="18.75" customHeight="1">
      <c r="A557" s="12" t="s">
        <v>1427</v>
      </c>
      <c r="B557" s="12" t="s">
        <v>681</v>
      </c>
      <c r="C557" s="12" t="s">
        <v>1385</v>
      </c>
      <c r="D557" s="12" t="s">
        <v>1428</v>
      </c>
    </row>
    <row r="558" spans="1:4" ht="18.75" customHeight="1">
      <c r="A558" s="12" t="s">
        <v>1429</v>
      </c>
      <c r="B558" s="12" t="s">
        <v>681</v>
      </c>
      <c r="C558" s="12" t="s">
        <v>1430</v>
      </c>
      <c r="D558" s="12" t="s">
        <v>1431</v>
      </c>
    </row>
    <row r="559" spans="1:4" ht="18.75" customHeight="1">
      <c r="A559" s="12" t="s">
        <v>1432</v>
      </c>
      <c r="B559" s="12" t="s">
        <v>681</v>
      </c>
      <c r="C559" s="12" t="s">
        <v>1430</v>
      </c>
      <c r="D559" s="12" t="s">
        <v>1433</v>
      </c>
    </row>
    <row r="560" spans="1:4" ht="18.75" customHeight="1">
      <c r="A560" s="12" t="s">
        <v>1434</v>
      </c>
      <c r="B560" s="12" t="s">
        <v>681</v>
      </c>
      <c r="C560" s="12" t="s">
        <v>1430</v>
      </c>
      <c r="D560" s="12" t="s">
        <v>1435</v>
      </c>
    </row>
    <row r="561" spans="1:4" ht="18.75" customHeight="1">
      <c r="A561" s="12" t="s">
        <v>1436</v>
      </c>
      <c r="B561" s="12" t="s">
        <v>681</v>
      </c>
      <c r="C561" s="12" t="s">
        <v>1430</v>
      </c>
      <c r="D561" s="12" t="s">
        <v>1437</v>
      </c>
    </row>
    <row r="562" spans="1:4" ht="18.75" customHeight="1">
      <c r="A562" s="12" t="s">
        <v>1438</v>
      </c>
      <c r="B562" s="12" t="s">
        <v>681</v>
      </c>
      <c r="C562" s="12" t="s">
        <v>1430</v>
      </c>
      <c r="D562" s="12" t="s">
        <v>1439</v>
      </c>
    </row>
    <row r="563" spans="1:4" ht="18.75" customHeight="1">
      <c r="A563" s="12" t="s">
        <v>1440</v>
      </c>
      <c r="B563" s="12" t="s">
        <v>681</v>
      </c>
      <c r="C563" s="12" t="s">
        <v>1430</v>
      </c>
      <c r="D563" s="12" t="s">
        <v>1441</v>
      </c>
    </row>
    <row r="564" spans="1:4" ht="18.75" customHeight="1">
      <c r="A564" s="12" t="s">
        <v>1442</v>
      </c>
      <c r="B564" s="12" t="s">
        <v>681</v>
      </c>
      <c r="C564" s="12" t="s">
        <v>1430</v>
      </c>
      <c r="D564" s="12" t="s">
        <v>1443</v>
      </c>
    </row>
    <row r="565" spans="1:4" ht="18.75" customHeight="1">
      <c r="A565" s="12" t="s">
        <v>1444</v>
      </c>
      <c r="B565" s="12" t="s">
        <v>681</v>
      </c>
      <c r="C565" s="12" t="s">
        <v>1430</v>
      </c>
      <c r="D565" s="12" t="s">
        <v>1445</v>
      </c>
    </row>
    <row r="566" spans="1:4" ht="18.75" customHeight="1">
      <c r="A566" s="12" t="s">
        <v>1446</v>
      </c>
      <c r="B566" s="12" t="s">
        <v>681</v>
      </c>
      <c r="C566" s="12" t="s">
        <v>1430</v>
      </c>
      <c r="D566" s="12" t="s">
        <v>1447</v>
      </c>
    </row>
    <row r="567" spans="1:4" ht="18.75" customHeight="1">
      <c r="A567" s="12" t="s">
        <v>1448</v>
      </c>
      <c r="B567" s="12" t="s">
        <v>681</v>
      </c>
      <c r="C567" s="12" t="s">
        <v>1430</v>
      </c>
      <c r="D567" s="12" t="s">
        <v>1449</v>
      </c>
    </row>
    <row r="568" spans="1:4" ht="18.75" customHeight="1">
      <c r="A568" s="12" t="s">
        <v>1450</v>
      </c>
      <c r="B568" s="12" t="s">
        <v>681</v>
      </c>
      <c r="C568" s="12" t="s">
        <v>1430</v>
      </c>
      <c r="D568" s="12" t="s">
        <v>1451</v>
      </c>
    </row>
    <row r="569" spans="1:4" ht="18.75" customHeight="1">
      <c r="A569" s="12" t="s">
        <v>1452</v>
      </c>
      <c r="B569" s="12" t="s">
        <v>681</v>
      </c>
      <c r="C569" s="12" t="s">
        <v>1430</v>
      </c>
      <c r="D569" s="12" t="s">
        <v>1453</v>
      </c>
    </row>
    <row r="570" spans="1:4" ht="18.75" customHeight="1">
      <c r="A570" s="12" t="s">
        <v>1454</v>
      </c>
      <c r="B570" s="12" t="s">
        <v>681</v>
      </c>
      <c r="C570" s="12" t="s">
        <v>1430</v>
      </c>
      <c r="D570" s="12" t="s">
        <v>1455</v>
      </c>
    </row>
    <row r="571" spans="1:4" ht="18.75" customHeight="1">
      <c r="A571" s="12" t="s">
        <v>1456</v>
      </c>
      <c r="B571" s="12" t="s">
        <v>681</v>
      </c>
      <c r="C571" s="12" t="s">
        <v>1430</v>
      </c>
      <c r="D571" s="12" t="s">
        <v>1457</v>
      </c>
    </row>
    <row r="572" spans="1:4" ht="18.75" customHeight="1">
      <c r="A572" s="12" t="s">
        <v>1458</v>
      </c>
      <c r="B572" s="12" t="s">
        <v>681</v>
      </c>
      <c r="C572" s="12" t="s">
        <v>1430</v>
      </c>
      <c r="D572" s="12" t="s">
        <v>1459</v>
      </c>
    </row>
    <row r="573" spans="1:4" ht="18.75" customHeight="1">
      <c r="A573" s="12" t="s">
        <v>1460</v>
      </c>
      <c r="B573" s="12" t="s">
        <v>681</v>
      </c>
      <c r="C573" s="12" t="s">
        <v>1430</v>
      </c>
      <c r="D573" s="12" t="s">
        <v>1461</v>
      </c>
    </row>
    <row r="574" spans="1:4" ht="18.75" customHeight="1">
      <c r="A574" s="12" t="s">
        <v>1462</v>
      </c>
      <c r="B574" s="12" t="s">
        <v>681</v>
      </c>
      <c r="C574" s="12" t="s">
        <v>1430</v>
      </c>
      <c r="D574" s="12" t="s">
        <v>1463</v>
      </c>
    </row>
    <row r="575" spans="1:4" ht="18.75" customHeight="1">
      <c r="A575" s="12" t="s">
        <v>1464</v>
      </c>
      <c r="B575" s="12" t="s">
        <v>681</v>
      </c>
      <c r="C575" s="12" t="s">
        <v>1430</v>
      </c>
      <c r="D575" s="12" t="s">
        <v>1465</v>
      </c>
    </row>
    <row r="576" spans="1:4" ht="18.75" customHeight="1">
      <c r="A576" s="12" t="s">
        <v>1466</v>
      </c>
      <c r="B576" s="12" t="s">
        <v>681</v>
      </c>
      <c r="C576" s="12" t="s">
        <v>1430</v>
      </c>
      <c r="D576" s="12" t="s">
        <v>1467</v>
      </c>
    </row>
    <row r="577" spans="1:4" ht="18.75" customHeight="1">
      <c r="A577" s="12" t="s">
        <v>1468</v>
      </c>
      <c r="B577" s="12" t="s">
        <v>681</v>
      </c>
      <c r="C577" s="12" t="s">
        <v>1430</v>
      </c>
      <c r="D577" s="12" t="s">
        <v>1469</v>
      </c>
    </row>
    <row r="578" spans="1:4" ht="18.75" customHeight="1">
      <c r="A578" s="12" t="s">
        <v>1470</v>
      </c>
      <c r="B578" s="12" t="s">
        <v>681</v>
      </c>
      <c r="C578" s="12" t="s">
        <v>1430</v>
      </c>
      <c r="D578" s="12" t="s">
        <v>1471</v>
      </c>
    </row>
    <row r="579" spans="1:4" ht="18.75" customHeight="1">
      <c r="A579" s="12" t="s">
        <v>1472</v>
      </c>
      <c r="B579" s="12" t="s">
        <v>681</v>
      </c>
      <c r="C579" s="12" t="s">
        <v>1430</v>
      </c>
      <c r="D579" s="12" t="s">
        <v>1473</v>
      </c>
    </row>
    <row r="580" spans="1:4" ht="18.75" customHeight="1">
      <c r="A580" s="12" t="s">
        <v>1474</v>
      </c>
      <c r="B580" s="12" t="s">
        <v>681</v>
      </c>
      <c r="C580" s="12" t="s">
        <v>1430</v>
      </c>
      <c r="D580" s="12" t="s">
        <v>1475</v>
      </c>
    </row>
    <row r="581" spans="1:4" ht="18.75" customHeight="1">
      <c r="A581" s="12" t="s">
        <v>1476</v>
      </c>
      <c r="B581" s="12" t="s">
        <v>681</v>
      </c>
      <c r="C581" s="12" t="s">
        <v>1430</v>
      </c>
      <c r="D581" s="12" t="s">
        <v>1477</v>
      </c>
    </row>
    <row r="582" spans="1:4" ht="18.75" customHeight="1">
      <c r="A582" s="12" t="s">
        <v>1478</v>
      </c>
      <c r="B582" s="12" t="s">
        <v>681</v>
      </c>
      <c r="C582" s="12" t="s">
        <v>1430</v>
      </c>
      <c r="D582" s="12" t="s">
        <v>1479</v>
      </c>
    </row>
    <row r="583" spans="1:4" ht="18.75" customHeight="1">
      <c r="A583" s="12" t="s">
        <v>1480</v>
      </c>
      <c r="B583" s="12" t="s">
        <v>681</v>
      </c>
      <c r="C583" s="12" t="s">
        <v>1430</v>
      </c>
      <c r="D583" s="12" t="s">
        <v>1481</v>
      </c>
    </row>
    <row r="584" spans="1:4" ht="18.75" customHeight="1">
      <c r="A584" s="12" t="s">
        <v>1482</v>
      </c>
      <c r="B584" s="12" t="s">
        <v>681</v>
      </c>
      <c r="C584" s="12" t="s">
        <v>1430</v>
      </c>
      <c r="D584" s="12" t="s">
        <v>1483</v>
      </c>
    </row>
    <row r="585" spans="1:4" ht="18.75" customHeight="1">
      <c r="A585" s="12" t="s">
        <v>1484</v>
      </c>
      <c r="B585" s="12" t="s">
        <v>681</v>
      </c>
      <c r="C585" s="12" t="s">
        <v>1430</v>
      </c>
      <c r="D585" s="12" t="s">
        <v>1485</v>
      </c>
    </row>
    <row r="586" spans="1:4" ht="18.75" customHeight="1">
      <c r="A586" s="12" t="s">
        <v>1486</v>
      </c>
      <c r="B586" s="12" t="s">
        <v>681</v>
      </c>
      <c r="C586" s="12" t="s">
        <v>1430</v>
      </c>
      <c r="D586" s="12" t="s">
        <v>1487</v>
      </c>
    </row>
    <row r="587" spans="1:4" ht="18.75" customHeight="1">
      <c r="A587" s="12" t="s">
        <v>1488</v>
      </c>
      <c r="B587" s="12" t="s">
        <v>681</v>
      </c>
      <c r="C587" s="12" t="s">
        <v>1430</v>
      </c>
      <c r="D587" s="12" t="s">
        <v>1489</v>
      </c>
    </row>
    <row r="588" spans="1:4" ht="18.75" customHeight="1">
      <c r="A588" s="12" t="s">
        <v>1490</v>
      </c>
      <c r="B588" s="12" t="s">
        <v>681</v>
      </c>
      <c r="C588" s="12" t="s">
        <v>1430</v>
      </c>
      <c r="D588" s="12" t="s">
        <v>1491</v>
      </c>
    </row>
    <row r="589" spans="1:4" ht="18.75" customHeight="1">
      <c r="A589" s="12" t="s">
        <v>1492</v>
      </c>
      <c r="B589" s="12" t="s">
        <v>681</v>
      </c>
      <c r="C589" s="12" t="s">
        <v>1430</v>
      </c>
      <c r="D589" s="12" t="s">
        <v>1493</v>
      </c>
    </row>
    <row r="590" spans="1:4" ht="18.75" customHeight="1">
      <c r="A590" s="12" t="s">
        <v>1494</v>
      </c>
      <c r="B590" s="12" t="s">
        <v>681</v>
      </c>
      <c r="C590" s="12" t="s">
        <v>1430</v>
      </c>
      <c r="D590" s="12" t="s">
        <v>1495</v>
      </c>
    </row>
    <row r="591" spans="1:4" ht="18.75" customHeight="1">
      <c r="A591" s="12" t="s">
        <v>1496</v>
      </c>
      <c r="B591" s="12" t="s">
        <v>681</v>
      </c>
      <c r="C591" s="12" t="s">
        <v>1430</v>
      </c>
      <c r="D591" s="12" t="s">
        <v>1497</v>
      </c>
    </row>
    <row r="592" spans="1:4" ht="18.75" customHeight="1">
      <c r="A592" s="12" t="s">
        <v>1498</v>
      </c>
      <c r="B592" s="12" t="s">
        <v>681</v>
      </c>
      <c r="C592" s="12" t="s">
        <v>1430</v>
      </c>
      <c r="D592" s="12" t="s">
        <v>1499</v>
      </c>
    </row>
    <row r="593" spans="1:4" ht="18.75" customHeight="1">
      <c r="A593" s="12" t="s">
        <v>1500</v>
      </c>
      <c r="B593" s="12" t="s">
        <v>681</v>
      </c>
      <c r="C593" s="12" t="s">
        <v>1430</v>
      </c>
      <c r="D593" s="12" t="s">
        <v>1501</v>
      </c>
    </row>
    <row r="594" spans="1:4" ht="18.75" customHeight="1">
      <c r="A594" s="12" t="s">
        <v>1502</v>
      </c>
      <c r="B594" s="12" t="s">
        <v>681</v>
      </c>
      <c r="C594" s="12" t="s">
        <v>1430</v>
      </c>
      <c r="D594" s="12" t="s">
        <v>1503</v>
      </c>
    </row>
    <row r="595" spans="1:4" ht="18.75" customHeight="1">
      <c r="A595" s="12" t="s">
        <v>1504</v>
      </c>
      <c r="B595" s="12" t="s">
        <v>681</v>
      </c>
      <c r="C595" s="12" t="s">
        <v>1430</v>
      </c>
      <c r="D595" s="12" t="s">
        <v>1505</v>
      </c>
    </row>
    <row r="596" spans="1:4" ht="18.75" customHeight="1">
      <c r="A596" s="12" t="s">
        <v>1506</v>
      </c>
      <c r="B596" s="12" t="s">
        <v>681</v>
      </c>
      <c r="C596" s="12" t="s">
        <v>1430</v>
      </c>
      <c r="D596" s="12" t="s">
        <v>1507</v>
      </c>
    </row>
    <row r="597" spans="1:4" ht="18.75" customHeight="1">
      <c r="A597" s="12" t="s">
        <v>1508</v>
      </c>
      <c r="B597" s="12" t="s">
        <v>681</v>
      </c>
      <c r="C597" s="12" t="s">
        <v>1430</v>
      </c>
      <c r="D597" s="12" t="s">
        <v>1509</v>
      </c>
    </row>
    <row r="598" spans="1:4" ht="18.75" customHeight="1">
      <c r="A598" s="12" t="s">
        <v>1510</v>
      </c>
      <c r="B598" s="12" t="s">
        <v>681</v>
      </c>
      <c r="C598" s="12" t="s">
        <v>1430</v>
      </c>
      <c r="D598" s="12" t="s">
        <v>1511</v>
      </c>
    </row>
    <row r="599" spans="1:4" ht="18.75" customHeight="1">
      <c r="A599" s="12" t="s">
        <v>1512</v>
      </c>
      <c r="B599" s="12" t="s">
        <v>681</v>
      </c>
      <c r="C599" s="12" t="s">
        <v>1430</v>
      </c>
      <c r="D599" s="12" t="s">
        <v>1513</v>
      </c>
    </row>
    <row r="600" spans="1:4" ht="18.75" customHeight="1">
      <c r="A600" s="12" t="s">
        <v>1514</v>
      </c>
      <c r="B600" s="12" t="s">
        <v>681</v>
      </c>
      <c r="C600" s="12" t="s">
        <v>1430</v>
      </c>
      <c r="D600" s="12" t="s">
        <v>1515</v>
      </c>
    </row>
    <row r="601" spans="1:4" ht="18.75" customHeight="1">
      <c r="A601" s="12" t="s">
        <v>1516</v>
      </c>
      <c r="B601" s="12" t="s">
        <v>681</v>
      </c>
      <c r="C601" s="12" t="s">
        <v>1430</v>
      </c>
      <c r="D601" s="12" t="s">
        <v>1517</v>
      </c>
    </row>
    <row r="602" spans="1:4" ht="18.75" customHeight="1">
      <c r="A602" s="12" t="s">
        <v>1518</v>
      </c>
      <c r="B602" s="12" t="s">
        <v>681</v>
      </c>
      <c r="C602" s="12" t="s">
        <v>1430</v>
      </c>
      <c r="D602" s="12" t="s">
        <v>1519</v>
      </c>
    </row>
    <row r="603" spans="1:4" ht="18.75" customHeight="1">
      <c r="A603" s="12" t="s">
        <v>1520</v>
      </c>
      <c r="B603" s="12" t="s">
        <v>681</v>
      </c>
      <c r="C603" s="12" t="s">
        <v>1430</v>
      </c>
      <c r="D603" s="12" t="s">
        <v>1521</v>
      </c>
    </row>
    <row r="604" spans="1:4" ht="18.75" customHeight="1">
      <c r="A604" s="12" t="s">
        <v>1522</v>
      </c>
      <c r="B604" s="12" t="s">
        <v>681</v>
      </c>
      <c r="C604" s="12" t="s">
        <v>1430</v>
      </c>
      <c r="D604" s="12" t="s">
        <v>1523</v>
      </c>
    </row>
    <row r="605" spans="1:4" ht="18.75" customHeight="1">
      <c r="A605" s="12" t="s">
        <v>1524</v>
      </c>
      <c r="B605" s="12" t="s">
        <v>681</v>
      </c>
      <c r="C605" s="12" t="s">
        <v>1430</v>
      </c>
      <c r="D605" s="12" t="s">
        <v>1525</v>
      </c>
    </row>
    <row r="606" spans="1:4" ht="18.75" customHeight="1">
      <c r="A606" s="12" t="s">
        <v>1526</v>
      </c>
      <c r="B606" s="12" t="s">
        <v>681</v>
      </c>
      <c r="C606" s="12" t="s">
        <v>1430</v>
      </c>
      <c r="D606" s="12" t="s">
        <v>1527</v>
      </c>
    </row>
    <row r="607" spans="1:4" ht="18.75" customHeight="1">
      <c r="A607" s="12" t="s">
        <v>1528</v>
      </c>
      <c r="B607" s="12" t="s">
        <v>681</v>
      </c>
      <c r="C607" s="12" t="s">
        <v>1430</v>
      </c>
      <c r="D607" s="12" t="s">
        <v>1529</v>
      </c>
    </row>
    <row r="608" spans="1:4" ht="18.75" customHeight="1">
      <c r="A608" s="12" t="s">
        <v>1530</v>
      </c>
      <c r="B608" s="12" t="s">
        <v>681</v>
      </c>
      <c r="C608" s="12" t="s">
        <v>1430</v>
      </c>
      <c r="D608" s="12" t="s">
        <v>1531</v>
      </c>
    </row>
    <row r="609" spans="1:4" ht="18.75" customHeight="1">
      <c r="A609" s="12" t="s">
        <v>1532</v>
      </c>
      <c r="B609" s="12" t="s">
        <v>681</v>
      </c>
      <c r="C609" s="12" t="s">
        <v>1430</v>
      </c>
      <c r="D609" s="12" t="s">
        <v>1533</v>
      </c>
    </row>
    <row r="610" spans="1:4" ht="18.75" customHeight="1">
      <c r="A610" s="12" t="s">
        <v>1534</v>
      </c>
      <c r="B610" s="12" t="s">
        <v>681</v>
      </c>
      <c r="C610" s="12" t="s">
        <v>1430</v>
      </c>
      <c r="D610" s="12" t="s">
        <v>1535</v>
      </c>
    </row>
    <row r="611" spans="1:4" ht="18.75" customHeight="1">
      <c r="A611" s="12" t="s">
        <v>1536</v>
      </c>
      <c r="B611" s="12" t="s">
        <v>681</v>
      </c>
      <c r="C611" s="12" t="s">
        <v>1430</v>
      </c>
      <c r="D611" s="12" t="s">
        <v>1537</v>
      </c>
    </row>
    <row r="612" spans="1:4" ht="18.75" customHeight="1">
      <c r="A612" s="12" t="s">
        <v>1538</v>
      </c>
      <c r="B612" s="12" t="s">
        <v>681</v>
      </c>
      <c r="C612" s="12" t="s">
        <v>1430</v>
      </c>
      <c r="D612" s="12" t="s">
        <v>1539</v>
      </c>
    </row>
    <row r="613" spans="1:4" ht="18.75" customHeight="1">
      <c r="A613" s="12" t="s">
        <v>1540</v>
      </c>
      <c r="B613" s="12" t="s">
        <v>681</v>
      </c>
      <c r="C613" s="12" t="s">
        <v>1430</v>
      </c>
      <c r="D613" s="12" t="s">
        <v>1541</v>
      </c>
    </row>
    <row r="614" spans="1:4" ht="18.75" customHeight="1">
      <c r="A614" s="12" t="s">
        <v>1542</v>
      </c>
      <c r="B614" s="12" t="s">
        <v>681</v>
      </c>
      <c r="C614" s="12" t="s">
        <v>1543</v>
      </c>
      <c r="D614" s="12" t="s">
        <v>1544</v>
      </c>
    </row>
    <row r="615" spans="1:4" ht="18.75" customHeight="1">
      <c r="A615" s="12" t="s">
        <v>1545</v>
      </c>
      <c r="B615" s="12" t="s">
        <v>681</v>
      </c>
      <c r="C615" s="12" t="s">
        <v>1543</v>
      </c>
      <c r="D615" s="12" t="s">
        <v>1546</v>
      </c>
    </row>
    <row r="616" spans="1:4" ht="18.75" customHeight="1">
      <c r="A616" s="12" t="s">
        <v>1547</v>
      </c>
      <c r="B616" s="12" t="s">
        <v>681</v>
      </c>
      <c r="C616" s="12" t="s">
        <v>1543</v>
      </c>
      <c r="D616" s="12" t="s">
        <v>1548</v>
      </c>
    </row>
    <row r="617" spans="1:4" ht="18.75" customHeight="1">
      <c r="A617" s="12" t="s">
        <v>1549</v>
      </c>
      <c r="B617" s="12" t="s">
        <v>681</v>
      </c>
      <c r="C617" s="12" t="s">
        <v>1543</v>
      </c>
      <c r="D617" s="12" t="s">
        <v>1550</v>
      </c>
    </row>
    <row r="618" spans="1:4" ht="18.75" customHeight="1">
      <c r="A618" s="12" t="s">
        <v>1551</v>
      </c>
      <c r="B618" s="12" t="s">
        <v>681</v>
      </c>
      <c r="C618" s="12" t="s">
        <v>1543</v>
      </c>
      <c r="D618" s="12" t="s">
        <v>1552</v>
      </c>
    </row>
    <row r="619" spans="1:4" ht="18.75" customHeight="1">
      <c r="A619" s="12" t="s">
        <v>1553</v>
      </c>
      <c r="B619" s="12" t="s">
        <v>681</v>
      </c>
      <c r="C619" s="12" t="s">
        <v>1543</v>
      </c>
      <c r="D619" s="12" t="s">
        <v>1554</v>
      </c>
    </row>
    <row r="620" spans="1:4" ht="18.75" customHeight="1">
      <c r="A620" s="12" t="s">
        <v>1555</v>
      </c>
      <c r="B620" s="12" t="s">
        <v>681</v>
      </c>
      <c r="C620" s="12" t="s">
        <v>1543</v>
      </c>
      <c r="D620" s="12" t="s">
        <v>1556</v>
      </c>
    </row>
    <row r="621" spans="1:4" ht="18.75" customHeight="1">
      <c r="A621" s="12" t="s">
        <v>1557</v>
      </c>
      <c r="B621" s="12" t="s">
        <v>681</v>
      </c>
      <c r="C621" s="12" t="s">
        <v>1543</v>
      </c>
      <c r="D621" s="12" t="s">
        <v>1558</v>
      </c>
    </row>
    <row r="622" spans="1:4" ht="18.75" customHeight="1">
      <c r="A622" s="12" t="s">
        <v>1559</v>
      </c>
      <c r="B622" s="12" t="s">
        <v>681</v>
      </c>
      <c r="C622" s="12" t="s">
        <v>1543</v>
      </c>
      <c r="D622" s="12" t="s">
        <v>1560</v>
      </c>
    </row>
    <row r="623" spans="1:4" ht="18.75" customHeight="1">
      <c r="A623" s="12" t="s">
        <v>1561</v>
      </c>
      <c r="B623" s="12" t="s">
        <v>681</v>
      </c>
      <c r="C623" s="12" t="s">
        <v>1543</v>
      </c>
      <c r="D623" s="12" t="s">
        <v>1562</v>
      </c>
    </row>
    <row r="624" spans="1:4" ht="18.75" customHeight="1">
      <c r="A624" s="12" t="s">
        <v>1563</v>
      </c>
      <c r="B624" s="12" t="s">
        <v>681</v>
      </c>
      <c r="C624" s="12" t="s">
        <v>1543</v>
      </c>
      <c r="D624" s="12" t="s">
        <v>1564</v>
      </c>
    </row>
    <row r="625" spans="1:4" ht="18.75" customHeight="1">
      <c r="A625" s="12" t="s">
        <v>1565</v>
      </c>
      <c r="B625" s="12" t="s">
        <v>681</v>
      </c>
      <c r="C625" s="12" t="s">
        <v>1543</v>
      </c>
      <c r="D625" s="12" t="s">
        <v>1566</v>
      </c>
    </row>
    <row r="626" spans="1:4" ht="18.75" customHeight="1">
      <c r="A626" s="12" t="s">
        <v>1567</v>
      </c>
      <c r="B626" s="12" t="s">
        <v>681</v>
      </c>
      <c r="C626" s="12" t="s">
        <v>1543</v>
      </c>
      <c r="D626" s="12" t="s">
        <v>1568</v>
      </c>
    </row>
    <row r="627" spans="1:4" ht="18.75" customHeight="1">
      <c r="A627" s="12" t="s">
        <v>1569</v>
      </c>
      <c r="B627" s="12" t="s">
        <v>681</v>
      </c>
      <c r="C627" s="12" t="s">
        <v>1543</v>
      </c>
      <c r="D627" s="12" t="s">
        <v>1570</v>
      </c>
    </row>
    <row r="628" spans="1:4" ht="18.75" customHeight="1">
      <c r="A628" s="12" t="s">
        <v>1571</v>
      </c>
      <c r="B628" s="12" t="s">
        <v>681</v>
      </c>
      <c r="C628" s="12" t="s">
        <v>1543</v>
      </c>
      <c r="D628" s="12" t="s">
        <v>1572</v>
      </c>
    </row>
    <row r="629" spans="1:4" ht="18.75" customHeight="1">
      <c r="A629" s="12" t="s">
        <v>1573</v>
      </c>
      <c r="B629" s="12" t="s">
        <v>681</v>
      </c>
      <c r="C629" s="12" t="s">
        <v>1543</v>
      </c>
      <c r="D629" s="12" t="s">
        <v>1574</v>
      </c>
    </row>
    <row r="630" spans="1:4" ht="18.75" customHeight="1">
      <c r="A630" s="12" t="s">
        <v>1575</v>
      </c>
      <c r="B630" s="12" t="s">
        <v>681</v>
      </c>
      <c r="C630" s="12" t="s">
        <v>1543</v>
      </c>
      <c r="D630" s="12" t="s">
        <v>1576</v>
      </c>
    </row>
    <row r="631" spans="1:4" ht="18.75" customHeight="1">
      <c r="A631" s="12" t="s">
        <v>1577</v>
      </c>
      <c r="B631" s="12" t="s">
        <v>681</v>
      </c>
      <c r="C631" s="12" t="s">
        <v>1543</v>
      </c>
      <c r="D631" s="12" t="s">
        <v>1578</v>
      </c>
    </row>
    <row r="632" spans="1:4" ht="18.75" customHeight="1">
      <c r="A632" s="12" t="s">
        <v>1579</v>
      </c>
      <c r="B632" s="12" t="s">
        <v>681</v>
      </c>
      <c r="C632" s="12" t="s">
        <v>1543</v>
      </c>
      <c r="D632" s="12" t="s">
        <v>1580</v>
      </c>
    </row>
    <row r="633" spans="1:4" ht="18.75" customHeight="1">
      <c r="A633" s="12" t="s">
        <v>1581</v>
      </c>
      <c r="B633" s="12" t="s">
        <v>681</v>
      </c>
      <c r="C633" s="12" t="s">
        <v>1543</v>
      </c>
      <c r="D633" s="12" t="s">
        <v>1582</v>
      </c>
    </row>
    <row r="634" spans="1:4" ht="18.75" customHeight="1">
      <c r="A634" s="12" t="s">
        <v>1583</v>
      </c>
      <c r="B634" s="12" t="s">
        <v>681</v>
      </c>
      <c r="C634" s="12" t="s">
        <v>1543</v>
      </c>
      <c r="D634" s="12" t="s">
        <v>1584</v>
      </c>
    </row>
    <row r="635" spans="1:4" ht="18.75" customHeight="1">
      <c r="A635" s="12" t="s">
        <v>1585</v>
      </c>
      <c r="B635" s="12" t="s">
        <v>681</v>
      </c>
      <c r="C635" s="12" t="s">
        <v>1543</v>
      </c>
      <c r="D635" s="12" t="s">
        <v>1586</v>
      </c>
    </row>
    <row r="636" spans="1:4" ht="18.75" customHeight="1">
      <c r="A636" s="12" t="s">
        <v>1587</v>
      </c>
      <c r="B636" s="12" t="s">
        <v>681</v>
      </c>
      <c r="C636" s="12" t="s">
        <v>1543</v>
      </c>
      <c r="D636" s="12" t="s">
        <v>1588</v>
      </c>
    </row>
    <row r="637" spans="1:4" ht="18.75" customHeight="1">
      <c r="A637" s="12" t="s">
        <v>1589</v>
      </c>
      <c r="B637" s="12" t="s">
        <v>681</v>
      </c>
      <c r="C637" s="12" t="s">
        <v>1543</v>
      </c>
      <c r="D637" s="12" t="s">
        <v>1590</v>
      </c>
    </row>
    <row r="638" spans="1:4" ht="18.75" customHeight="1">
      <c r="A638" s="12" t="s">
        <v>1591</v>
      </c>
      <c r="B638" s="12" t="s">
        <v>681</v>
      </c>
      <c r="C638" s="12" t="s">
        <v>1543</v>
      </c>
      <c r="D638" s="12" t="s">
        <v>1592</v>
      </c>
    </row>
    <row r="639" spans="1:4" ht="18.75" customHeight="1">
      <c r="A639" s="12" t="s">
        <v>1593</v>
      </c>
      <c r="B639" s="12" t="s">
        <v>681</v>
      </c>
      <c r="C639" s="12" t="s">
        <v>1543</v>
      </c>
      <c r="D639" s="12" t="s">
        <v>1594</v>
      </c>
    </row>
    <row r="640" spans="1:4" ht="18.75" customHeight="1">
      <c r="A640" s="12" t="s">
        <v>1595</v>
      </c>
      <c r="B640" s="12" t="s">
        <v>681</v>
      </c>
      <c r="C640" s="12" t="s">
        <v>1543</v>
      </c>
      <c r="D640" s="12" t="s">
        <v>1596</v>
      </c>
    </row>
    <row r="641" spans="1:4" ht="18.75" customHeight="1">
      <c r="A641" s="12" t="s">
        <v>1597</v>
      </c>
      <c r="B641" s="12" t="s">
        <v>681</v>
      </c>
      <c r="C641" s="12" t="s">
        <v>1543</v>
      </c>
      <c r="D641" s="12" t="s">
        <v>1598</v>
      </c>
    </row>
    <row r="642" spans="1:4" ht="18.75" customHeight="1">
      <c r="A642" s="12" t="s">
        <v>1599</v>
      </c>
      <c r="B642" s="12" t="s">
        <v>681</v>
      </c>
      <c r="C642" s="12" t="s">
        <v>1543</v>
      </c>
      <c r="D642" s="12" t="s">
        <v>1600</v>
      </c>
    </row>
    <row r="643" spans="1:4" ht="18.75" customHeight="1">
      <c r="A643" s="12" t="s">
        <v>1601</v>
      </c>
      <c r="B643" s="12" t="s">
        <v>681</v>
      </c>
      <c r="C643" s="12" t="s">
        <v>1543</v>
      </c>
      <c r="D643" s="12" t="s">
        <v>1602</v>
      </c>
    </row>
    <row r="644" spans="1:4" ht="18.75" customHeight="1">
      <c r="A644" s="12" t="s">
        <v>1603</v>
      </c>
      <c r="B644" s="12" t="s">
        <v>681</v>
      </c>
      <c r="C644" s="12" t="s">
        <v>1543</v>
      </c>
      <c r="D644" s="12" t="s">
        <v>1604</v>
      </c>
    </row>
    <row r="645" spans="1:4" ht="18.75" customHeight="1">
      <c r="A645" s="12" t="s">
        <v>1605</v>
      </c>
      <c r="B645" s="12" t="s">
        <v>681</v>
      </c>
      <c r="C645" s="12" t="s">
        <v>1543</v>
      </c>
      <c r="D645" s="12" t="s">
        <v>1606</v>
      </c>
    </row>
    <row r="646" spans="1:4" ht="18.75" customHeight="1">
      <c r="A646" s="12" t="s">
        <v>1607</v>
      </c>
      <c r="B646" s="12" t="s">
        <v>681</v>
      </c>
      <c r="C646" s="12" t="s">
        <v>1543</v>
      </c>
      <c r="D646" s="12" t="s">
        <v>1608</v>
      </c>
    </row>
    <row r="647" spans="1:4" ht="18.75" customHeight="1">
      <c r="A647" s="12" t="s">
        <v>1609</v>
      </c>
      <c r="B647" s="12" t="s">
        <v>681</v>
      </c>
      <c r="C647" s="12" t="s">
        <v>1610</v>
      </c>
      <c r="D647" s="12" t="s">
        <v>1611</v>
      </c>
    </row>
    <row r="648" spans="1:4" ht="18.75" customHeight="1">
      <c r="A648" s="12" t="s">
        <v>1612</v>
      </c>
      <c r="B648" s="12" t="s">
        <v>681</v>
      </c>
      <c r="C648" s="12" t="s">
        <v>1610</v>
      </c>
      <c r="D648" s="12" t="s">
        <v>1613</v>
      </c>
    </row>
    <row r="649" spans="1:4" ht="18.75" customHeight="1">
      <c r="A649" s="12" t="s">
        <v>1614</v>
      </c>
      <c r="B649" s="12" t="s">
        <v>681</v>
      </c>
      <c r="C649" s="12" t="s">
        <v>1610</v>
      </c>
      <c r="D649" s="12" t="s">
        <v>1615</v>
      </c>
    </row>
    <row r="650" spans="1:4" ht="18.75" customHeight="1">
      <c r="A650" s="12" t="s">
        <v>1616</v>
      </c>
      <c r="B650" s="12" t="s">
        <v>681</v>
      </c>
      <c r="C650" s="12" t="s">
        <v>1610</v>
      </c>
      <c r="D650" s="12" t="s">
        <v>1617</v>
      </c>
    </row>
    <row r="651" spans="1:4" ht="18.75" customHeight="1">
      <c r="A651" s="12" t="s">
        <v>1618</v>
      </c>
      <c r="B651" s="12" t="s">
        <v>681</v>
      </c>
      <c r="C651" s="12" t="s">
        <v>1610</v>
      </c>
      <c r="D651" s="12" t="s">
        <v>1619</v>
      </c>
    </row>
    <row r="652" spans="1:4" ht="18.75" customHeight="1">
      <c r="A652" s="12" t="s">
        <v>1620</v>
      </c>
      <c r="B652" s="12" t="s">
        <v>681</v>
      </c>
      <c r="C652" s="12" t="s">
        <v>1610</v>
      </c>
      <c r="D652" s="12" t="s">
        <v>1621</v>
      </c>
    </row>
    <row r="653" spans="1:4" ht="18.75" customHeight="1">
      <c r="A653" s="12" t="s">
        <v>1622</v>
      </c>
      <c r="B653" s="12" t="s">
        <v>681</v>
      </c>
      <c r="C653" s="12" t="s">
        <v>1610</v>
      </c>
      <c r="D653" s="12" t="s">
        <v>1623</v>
      </c>
    </row>
    <row r="654" spans="1:4" ht="18.75" customHeight="1">
      <c r="A654" s="12" t="s">
        <v>1624</v>
      </c>
      <c r="B654" s="12" t="s">
        <v>681</v>
      </c>
      <c r="C654" s="12" t="s">
        <v>1610</v>
      </c>
      <c r="D654" s="12" t="s">
        <v>1625</v>
      </c>
    </row>
    <row r="655" spans="1:4" ht="18.75" customHeight="1">
      <c r="A655" s="12" t="s">
        <v>1626</v>
      </c>
      <c r="B655" s="12" t="s">
        <v>681</v>
      </c>
      <c r="C655" s="12" t="s">
        <v>1610</v>
      </c>
      <c r="D655" s="12" t="s">
        <v>1627</v>
      </c>
    </row>
    <row r="656" spans="1:4" ht="18.75" customHeight="1">
      <c r="A656" s="12" t="s">
        <v>1628</v>
      </c>
      <c r="B656" s="12" t="s">
        <v>681</v>
      </c>
      <c r="C656" s="12" t="s">
        <v>1610</v>
      </c>
      <c r="D656" s="12" t="s">
        <v>1629</v>
      </c>
    </row>
    <row r="657" spans="1:4" ht="18.75" customHeight="1">
      <c r="A657" s="12" t="s">
        <v>1630</v>
      </c>
      <c r="B657" s="12" t="s">
        <v>681</v>
      </c>
      <c r="C657" s="12" t="s">
        <v>1610</v>
      </c>
      <c r="D657" s="12" t="s">
        <v>1631</v>
      </c>
    </row>
    <row r="658" spans="1:4" ht="18.75" customHeight="1">
      <c r="A658" s="12" t="s">
        <v>1632</v>
      </c>
      <c r="B658" s="12" t="s">
        <v>681</v>
      </c>
      <c r="C658" s="12" t="s">
        <v>1610</v>
      </c>
      <c r="D658" s="12" t="s">
        <v>1633</v>
      </c>
    </row>
    <row r="659" spans="1:4" ht="18.75" customHeight="1">
      <c r="A659" s="12" t="s">
        <v>1634</v>
      </c>
      <c r="B659" s="12" t="s">
        <v>681</v>
      </c>
      <c r="C659" s="12" t="s">
        <v>1610</v>
      </c>
      <c r="D659" s="12" t="s">
        <v>1635</v>
      </c>
    </row>
    <row r="660" spans="1:4" ht="18.75" customHeight="1">
      <c r="A660" s="12" t="s">
        <v>1636</v>
      </c>
      <c r="B660" s="12" t="s">
        <v>681</v>
      </c>
      <c r="C660" s="12" t="s">
        <v>1610</v>
      </c>
      <c r="D660" s="12" t="s">
        <v>1637</v>
      </c>
    </row>
    <row r="661" spans="1:4" ht="18.75" customHeight="1">
      <c r="A661" s="12" t="s">
        <v>1638</v>
      </c>
      <c r="B661" s="12" t="s">
        <v>681</v>
      </c>
      <c r="C661" s="12" t="s">
        <v>1610</v>
      </c>
      <c r="D661" s="12" t="s">
        <v>1639</v>
      </c>
    </row>
    <row r="662" spans="1:4" ht="18.75" customHeight="1">
      <c r="A662" s="12" t="s">
        <v>1640</v>
      </c>
      <c r="B662" s="12" t="s">
        <v>681</v>
      </c>
      <c r="C662" s="12" t="s">
        <v>1610</v>
      </c>
      <c r="D662" s="12" t="s">
        <v>1641</v>
      </c>
    </row>
    <row r="663" spans="1:4" ht="18.75" customHeight="1">
      <c r="A663" s="12" t="s">
        <v>1642</v>
      </c>
      <c r="B663" s="12" t="s">
        <v>681</v>
      </c>
      <c r="C663" s="12" t="s">
        <v>1610</v>
      </c>
      <c r="D663" s="12" t="s">
        <v>1643</v>
      </c>
    </row>
    <row r="664" spans="1:4" ht="18.75" customHeight="1">
      <c r="A664" s="12" t="s">
        <v>1644</v>
      </c>
      <c r="B664" s="12" t="s">
        <v>681</v>
      </c>
      <c r="C664" s="12" t="s">
        <v>1610</v>
      </c>
      <c r="D664" s="12" t="s">
        <v>1645</v>
      </c>
    </row>
    <row r="665" spans="1:4" ht="18.75" customHeight="1">
      <c r="A665" s="12" t="s">
        <v>1646</v>
      </c>
      <c r="B665" s="12" t="s">
        <v>681</v>
      </c>
      <c r="C665" s="12" t="s">
        <v>1610</v>
      </c>
      <c r="D665" s="12" t="s">
        <v>1647</v>
      </c>
    </row>
    <row r="666" spans="1:4" ht="18.75" customHeight="1">
      <c r="A666" s="12" t="s">
        <v>1648</v>
      </c>
      <c r="B666" s="12" t="s">
        <v>681</v>
      </c>
      <c r="C666" s="12" t="s">
        <v>1610</v>
      </c>
      <c r="D666" s="12" t="s">
        <v>1649</v>
      </c>
    </row>
    <row r="667" spans="1:4" ht="18.75" customHeight="1">
      <c r="A667" s="12" t="s">
        <v>1650</v>
      </c>
      <c r="B667" s="12" t="s">
        <v>681</v>
      </c>
      <c r="C667" s="12" t="s">
        <v>1610</v>
      </c>
      <c r="D667" s="12" t="s">
        <v>1651</v>
      </c>
    </row>
    <row r="668" spans="1:4" ht="18.75" customHeight="1">
      <c r="A668" s="12" t="s">
        <v>1652</v>
      </c>
      <c r="B668" s="12" t="s">
        <v>681</v>
      </c>
      <c r="C668" s="12" t="s">
        <v>1610</v>
      </c>
      <c r="D668" s="12" t="s">
        <v>1653</v>
      </c>
    </row>
    <row r="669" spans="1:4" ht="18.75" customHeight="1">
      <c r="A669" s="12" t="s">
        <v>1654</v>
      </c>
      <c r="B669" s="12" t="s">
        <v>681</v>
      </c>
      <c r="C669" s="12" t="s">
        <v>1610</v>
      </c>
      <c r="D669" s="12" t="s">
        <v>1655</v>
      </c>
    </row>
    <row r="670" spans="1:4" ht="18.75" customHeight="1">
      <c r="A670" s="12" t="s">
        <v>1656</v>
      </c>
      <c r="B670" s="12" t="s">
        <v>681</v>
      </c>
      <c r="C670" s="12" t="s">
        <v>1610</v>
      </c>
      <c r="D670" s="12" t="s">
        <v>1657</v>
      </c>
    </row>
    <row r="671" spans="1:4" ht="18.75" customHeight="1">
      <c r="A671" s="12" t="s">
        <v>1658</v>
      </c>
      <c r="B671" s="12" t="s">
        <v>681</v>
      </c>
      <c r="C671" s="12" t="s">
        <v>1610</v>
      </c>
      <c r="D671" s="12" t="s">
        <v>1659</v>
      </c>
    </row>
    <row r="672" spans="1:4" ht="18.75" customHeight="1">
      <c r="A672" s="12" t="s">
        <v>1660</v>
      </c>
      <c r="B672" s="12" t="s">
        <v>681</v>
      </c>
      <c r="C672" s="12" t="s">
        <v>1610</v>
      </c>
      <c r="D672" s="12" t="s">
        <v>1661</v>
      </c>
    </row>
    <row r="673" spans="1:4" ht="18.75" customHeight="1">
      <c r="A673" s="12" t="s">
        <v>1662</v>
      </c>
      <c r="B673" s="12" t="s">
        <v>681</v>
      </c>
      <c r="C673" s="12" t="s">
        <v>1610</v>
      </c>
      <c r="D673" s="12" t="s">
        <v>1663</v>
      </c>
    </row>
    <row r="674" spans="1:4" ht="18.75" customHeight="1">
      <c r="A674" s="12" t="s">
        <v>1664</v>
      </c>
      <c r="B674" s="12" t="s">
        <v>681</v>
      </c>
      <c r="C674" s="12" t="s">
        <v>1665</v>
      </c>
      <c r="D674" s="12" t="s">
        <v>1666</v>
      </c>
    </row>
    <row r="675" spans="1:4" ht="18.75" customHeight="1">
      <c r="A675" s="12" t="s">
        <v>1667</v>
      </c>
      <c r="B675" s="12" t="s">
        <v>681</v>
      </c>
      <c r="C675" s="12" t="s">
        <v>1665</v>
      </c>
      <c r="D675" s="12" t="s">
        <v>1668</v>
      </c>
    </row>
    <row r="676" spans="1:4" ht="18.75" customHeight="1">
      <c r="A676" s="12" t="s">
        <v>1669</v>
      </c>
      <c r="B676" s="12" t="s">
        <v>681</v>
      </c>
      <c r="C676" s="12" t="s">
        <v>1665</v>
      </c>
      <c r="D676" s="12" t="s">
        <v>1670</v>
      </c>
    </row>
    <row r="677" spans="1:4" ht="18.75" customHeight="1">
      <c r="A677" s="12" t="s">
        <v>1671</v>
      </c>
      <c r="B677" s="12" t="s">
        <v>681</v>
      </c>
      <c r="C677" s="12" t="s">
        <v>1665</v>
      </c>
      <c r="D677" s="12" t="s">
        <v>1672</v>
      </c>
    </row>
    <row r="678" spans="1:4" ht="18.75" customHeight="1">
      <c r="A678" s="12" t="s">
        <v>1673</v>
      </c>
      <c r="B678" s="12" t="s">
        <v>681</v>
      </c>
      <c r="C678" s="12" t="s">
        <v>1665</v>
      </c>
      <c r="D678" s="12" t="s">
        <v>1674</v>
      </c>
    </row>
    <row r="679" spans="1:4" ht="18.75" customHeight="1">
      <c r="A679" s="12" t="s">
        <v>1675</v>
      </c>
      <c r="B679" s="12" t="s">
        <v>681</v>
      </c>
      <c r="C679" s="12" t="s">
        <v>1665</v>
      </c>
      <c r="D679" s="12" t="s">
        <v>1676</v>
      </c>
    </row>
    <row r="680" spans="1:4" ht="18.75" customHeight="1">
      <c r="A680" s="12" t="s">
        <v>1677</v>
      </c>
      <c r="B680" s="12" t="s">
        <v>681</v>
      </c>
      <c r="C680" s="12" t="s">
        <v>1665</v>
      </c>
      <c r="D680" s="12" t="s">
        <v>1678</v>
      </c>
    </row>
    <row r="681" spans="1:4" ht="18.75" customHeight="1">
      <c r="A681" s="12" t="s">
        <v>1679</v>
      </c>
      <c r="B681" s="12" t="s">
        <v>681</v>
      </c>
      <c r="C681" s="12" t="s">
        <v>1665</v>
      </c>
      <c r="D681" s="12" t="s">
        <v>1680</v>
      </c>
    </row>
    <row r="682" spans="1:4" ht="18.75" customHeight="1">
      <c r="A682" s="12" t="s">
        <v>1681</v>
      </c>
      <c r="B682" s="12" t="s">
        <v>681</v>
      </c>
      <c r="C682" s="12" t="s">
        <v>1665</v>
      </c>
      <c r="D682" s="12" t="s">
        <v>1682</v>
      </c>
    </row>
    <row r="683" spans="1:4" ht="18.75" customHeight="1">
      <c r="A683" s="12" t="s">
        <v>1683</v>
      </c>
      <c r="B683" s="12" t="s">
        <v>681</v>
      </c>
      <c r="C683" s="12" t="s">
        <v>1665</v>
      </c>
      <c r="D683" s="12" t="s">
        <v>1684</v>
      </c>
    </row>
    <row r="684" spans="1:4" ht="18.75" customHeight="1">
      <c r="A684" s="12" t="s">
        <v>1685</v>
      </c>
      <c r="B684" s="12" t="s">
        <v>681</v>
      </c>
      <c r="C684" s="12" t="s">
        <v>1665</v>
      </c>
      <c r="D684" s="12" t="s">
        <v>1686</v>
      </c>
    </row>
    <row r="685" spans="1:4" ht="18.75" customHeight="1">
      <c r="A685" s="12" t="s">
        <v>1687</v>
      </c>
      <c r="B685" s="12" t="s">
        <v>681</v>
      </c>
      <c r="C685" s="12" t="s">
        <v>1665</v>
      </c>
      <c r="D685" s="12" t="s">
        <v>1688</v>
      </c>
    </row>
    <row r="686" spans="1:4" ht="18.75" customHeight="1">
      <c r="A686" s="12" t="s">
        <v>1689</v>
      </c>
      <c r="B686" s="12" t="s">
        <v>681</v>
      </c>
      <c r="C686" s="12" t="s">
        <v>1665</v>
      </c>
      <c r="D686" s="12" t="s">
        <v>1690</v>
      </c>
    </row>
    <row r="687" spans="1:4" ht="18.75" customHeight="1">
      <c r="A687" s="12" t="s">
        <v>1691</v>
      </c>
      <c r="B687" s="12" t="s">
        <v>681</v>
      </c>
      <c r="C687" s="12" t="s">
        <v>1665</v>
      </c>
      <c r="D687" s="12" t="s">
        <v>1692</v>
      </c>
    </row>
    <row r="688" spans="1:4" ht="18.75" customHeight="1">
      <c r="A688" s="12" t="s">
        <v>1693</v>
      </c>
      <c r="B688" s="12" t="s">
        <v>681</v>
      </c>
      <c r="C688" s="12" t="s">
        <v>1665</v>
      </c>
      <c r="D688" s="12" t="s">
        <v>1694</v>
      </c>
    </row>
    <row r="689" spans="1:4" ht="18.75" customHeight="1">
      <c r="A689" s="12" t="s">
        <v>1695</v>
      </c>
      <c r="B689" s="12" t="s">
        <v>681</v>
      </c>
      <c r="C689" s="12" t="s">
        <v>1665</v>
      </c>
      <c r="D689" s="12" t="s">
        <v>1696</v>
      </c>
    </row>
    <row r="690" spans="1:4" ht="18.75" customHeight="1">
      <c r="A690" s="12" t="s">
        <v>1697</v>
      </c>
      <c r="B690" s="12" t="s">
        <v>681</v>
      </c>
      <c r="C690" s="12" t="s">
        <v>1665</v>
      </c>
      <c r="D690" s="12" t="s">
        <v>1698</v>
      </c>
    </row>
    <row r="691" spans="1:4" ht="18.75" customHeight="1">
      <c r="A691" s="12" t="s">
        <v>1699</v>
      </c>
      <c r="B691" s="12" t="s">
        <v>681</v>
      </c>
      <c r="C691" s="12" t="s">
        <v>1665</v>
      </c>
      <c r="D691" s="12" t="s">
        <v>1700</v>
      </c>
    </row>
    <row r="692" spans="1:4" ht="18.75" customHeight="1">
      <c r="A692" s="12" t="s">
        <v>1701</v>
      </c>
      <c r="B692" s="12" t="s">
        <v>681</v>
      </c>
      <c r="C692" s="12" t="s">
        <v>1665</v>
      </c>
      <c r="D692" s="12" t="s">
        <v>1702</v>
      </c>
    </row>
    <row r="693" spans="1:4" ht="18.75" customHeight="1">
      <c r="A693" s="12" t="s">
        <v>1703</v>
      </c>
      <c r="B693" s="12" t="s">
        <v>681</v>
      </c>
      <c r="C693" s="12" t="s">
        <v>1665</v>
      </c>
      <c r="D693" s="12" t="s">
        <v>1704</v>
      </c>
    </row>
    <row r="694" spans="1:4" ht="18.75" customHeight="1">
      <c r="A694" s="12" t="s">
        <v>1705</v>
      </c>
      <c r="B694" s="12" t="s">
        <v>681</v>
      </c>
      <c r="C694" s="12" t="s">
        <v>1665</v>
      </c>
      <c r="D694" s="12" t="s">
        <v>1706</v>
      </c>
    </row>
    <row r="695" spans="1:4" ht="18.75" customHeight="1">
      <c r="A695" s="12" t="s">
        <v>1707</v>
      </c>
      <c r="B695" s="12" t="s">
        <v>681</v>
      </c>
      <c r="C695" s="12" t="s">
        <v>1665</v>
      </c>
      <c r="D695" s="12" t="s">
        <v>1708</v>
      </c>
    </row>
    <row r="696" spans="1:4" ht="18.75" customHeight="1">
      <c r="A696" s="12" t="s">
        <v>1709</v>
      </c>
      <c r="B696" s="12" t="s">
        <v>681</v>
      </c>
      <c r="C696" s="12" t="s">
        <v>1665</v>
      </c>
      <c r="D696" s="12" t="s">
        <v>1710</v>
      </c>
    </row>
    <row r="697" spans="1:4" ht="18.75" customHeight="1">
      <c r="A697" s="12" t="s">
        <v>1711</v>
      </c>
      <c r="B697" s="12" t="s">
        <v>681</v>
      </c>
      <c r="C697" s="12" t="s">
        <v>1665</v>
      </c>
      <c r="D697" s="12" t="s">
        <v>1712</v>
      </c>
    </row>
    <row r="698" spans="1:4" ht="18.75" customHeight="1">
      <c r="A698" s="12" t="s">
        <v>1713</v>
      </c>
      <c r="B698" s="12" t="s">
        <v>681</v>
      </c>
      <c r="C698" s="12" t="s">
        <v>1665</v>
      </c>
      <c r="D698" s="12" t="s">
        <v>1714</v>
      </c>
    </row>
    <row r="699" spans="1:4" ht="18.75" customHeight="1">
      <c r="A699" s="12" t="s">
        <v>1715</v>
      </c>
      <c r="B699" s="12" t="s">
        <v>681</v>
      </c>
      <c r="C699" s="12" t="s">
        <v>1665</v>
      </c>
      <c r="D699" s="12" t="s">
        <v>1716</v>
      </c>
    </row>
    <row r="700" spans="1:4" ht="18.75" customHeight="1">
      <c r="A700" s="12" t="s">
        <v>1717</v>
      </c>
      <c r="B700" s="12" t="s">
        <v>681</v>
      </c>
      <c r="C700" s="12" t="s">
        <v>1665</v>
      </c>
      <c r="D700" s="12" t="s">
        <v>1718</v>
      </c>
    </row>
    <row r="701" spans="1:4" ht="18.75" customHeight="1">
      <c r="A701" s="12" t="s">
        <v>1719</v>
      </c>
      <c r="B701" s="12" t="s">
        <v>681</v>
      </c>
      <c r="C701" s="12" t="s">
        <v>1665</v>
      </c>
      <c r="D701" s="12" t="s">
        <v>1720</v>
      </c>
    </row>
    <row r="702" spans="1:4" ht="18.75" customHeight="1">
      <c r="A702" s="12" t="s">
        <v>1721</v>
      </c>
      <c r="B702" s="12" t="s">
        <v>681</v>
      </c>
      <c r="C702" s="12" t="s">
        <v>1665</v>
      </c>
      <c r="D702" s="12" t="s">
        <v>1722</v>
      </c>
    </row>
    <row r="703" spans="1:4" ht="18.75" customHeight="1">
      <c r="A703" s="12" t="s">
        <v>1723</v>
      </c>
      <c r="B703" s="12" t="s">
        <v>681</v>
      </c>
      <c r="C703" s="12" t="s">
        <v>1665</v>
      </c>
      <c r="D703" s="12" t="s">
        <v>1724</v>
      </c>
    </row>
    <row r="704" spans="1:4" ht="18.75" customHeight="1">
      <c r="A704" s="12" t="s">
        <v>1725</v>
      </c>
      <c r="B704" s="12" t="s">
        <v>681</v>
      </c>
      <c r="C704" s="12" t="s">
        <v>1665</v>
      </c>
      <c r="D704" s="12" t="s">
        <v>1726</v>
      </c>
    </row>
    <row r="705" spans="1:4" ht="18.75" customHeight="1">
      <c r="A705" s="12" t="s">
        <v>1727</v>
      </c>
      <c r="B705" s="12" t="s">
        <v>681</v>
      </c>
      <c r="C705" s="12" t="s">
        <v>1665</v>
      </c>
      <c r="D705" s="12" t="s">
        <v>1728</v>
      </c>
    </row>
    <row r="706" spans="1:4" ht="18.75" customHeight="1">
      <c r="A706" s="12" t="s">
        <v>1729</v>
      </c>
      <c r="B706" s="12" t="s">
        <v>681</v>
      </c>
      <c r="C706" s="12" t="s">
        <v>1665</v>
      </c>
      <c r="D706" s="12" t="s">
        <v>1730</v>
      </c>
    </row>
    <row r="707" spans="1:4" ht="18.75" customHeight="1">
      <c r="A707" s="12" t="s">
        <v>1731</v>
      </c>
      <c r="B707" s="12" t="s">
        <v>681</v>
      </c>
      <c r="C707" s="12" t="s">
        <v>1665</v>
      </c>
      <c r="D707" s="12" t="s">
        <v>1732</v>
      </c>
    </row>
    <row r="708" spans="1:4" ht="18.75" customHeight="1">
      <c r="A708" s="12" t="s">
        <v>1733</v>
      </c>
      <c r="B708" s="12" t="s">
        <v>681</v>
      </c>
      <c r="C708" s="12" t="s">
        <v>1665</v>
      </c>
      <c r="D708" s="12" t="s">
        <v>1734</v>
      </c>
    </row>
    <row r="709" spans="1:4" ht="18.75" customHeight="1">
      <c r="A709" s="12" t="s">
        <v>1735</v>
      </c>
      <c r="B709" s="12" t="s">
        <v>681</v>
      </c>
      <c r="C709" s="12" t="s">
        <v>1665</v>
      </c>
      <c r="D709" s="12" t="s">
        <v>1736</v>
      </c>
    </row>
    <row r="710" spans="1:4" ht="18.75" customHeight="1">
      <c r="A710" s="12" t="s">
        <v>1737</v>
      </c>
      <c r="B710" s="12" t="s">
        <v>681</v>
      </c>
      <c r="C710" s="12" t="s">
        <v>1665</v>
      </c>
      <c r="D710" s="12" t="s">
        <v>1738</v>
      </c>
    </row>
    <row r="711" spans="1:4" ht="18.75" customHeight="1">
      <c r="A711" s="12" t="s">
        <v>1739</v>
      </c>
      <c r="B711" s="12" t="s">
        <v>681</v>
      </c>
      <c r="C711" s="12" t="s">
        <v>1665</v>
      </c>
      <c r="D711" s="12" t="s">
        <v>1740</v>
      </c>
    </row>
    <row r="712" spans="1:4" ht="18.75" customHeight="1">
      <c r="A712" s="12" t="s">
        <v>1741</v>
      </c>
      <c r="B712" s="12" t="s">
        <v>681</v>
      </c>
      <c r="C712" s="12" t="s">
        <v>1665</v>
      </c>
      <c r="D712" s="12" t="s">
        <v>1742</v>
      </c>
    </row>
    <row r="713" spans="1:4" ht="18.75" customHeight="1">
      <c r="A713" s="12" t="s">
        <v>1743</v>
      </c>
      <c r="B713" s="12" t="s">
        <v>681</v>
      </c>
      <c r="C713" s="12" t="s">
        <v>1665</v>
      </c>
      <c r="D713" s="12" t="s">
        <v>1744</v>
      </c>
    </row>
    <row r="714" spans="1:4" ht="18.75" customHeight="1">
      <c r="A714" s="12" t="s">
        <v>1745</v>
      </c>
      <c r="B714" s="12" t="s">
        <v>681</v>
      </c>
      <c r="C714" s="12" t="s">
        <v>1665</v>
      </c>
      <c r="D714" s="12" t="s">
        <v>1746</v>
      </c>
    </row>
    <row r="715" spans="1:4" ht="18.75" customHeight="1">
      <c r="A715" s="12" t="s">
        <v>1747</v>
      </c>
      <c r="B715" s="12" t="s">
        <v>681</v>
      </c>
      <c r="C715" s="12" t="s">
        <v>1665</v>
      </c>
      <c r="D715" s="12" t="s">
        <v>1748</v>
      </c>
    </row>
    <row r="716" spans="1:4" ht="18.75" customHeight="1">
      <c r="A716" s="12" t="s">
        <v>1749</v>
      </c>
      <c r="B716" s="12" t="s">
        <v>681</v>
      </c>
      <c r="C716" s="12" t="s">
        <v>1665</v>
      </c>
      <c r="D716" s="12" t="s">
        <v>1750</v>
      </c>
    </row>
    <row r="717" spans="1:4" ht="18.75" customHeight="1">
      <c r="A717" s="12" t="s">
        <v>1751</v>
      </c>
      <c r="B717" s="12" t="s">
        <v>681</v>
      </c>
      <c r="C717" s="12" t="s">
        <v>1665</v>
      </c>
      <c r="D717" s="12" t="s">
        <v>1752</v>
      </c>
    </row>
    <row r="718" spans="1:4" ht="18.75" customHeight="1">
      <c r="A718" s="12" t="s">
        <v>1753</v>
      </c>
      <c r="B718" s="12" t="s">
        <v>681</v>
      </c>
      <c r="C718" s="12" t="s">
        <v>1665</v>
      </c>
      <c r="D718" s="12" t="s">
        <v>1754</v>
      </c>
    </row>
    <row r="719" spans="1:4" ht="18.75" customHeight="1">
      <c r="A719" s="12" t="s">
        <v>1755</v>
      </c>
      <c r="B719" s="12" t="s">
        <v>681</v>
      </c>
      <c r="C719" s="12" t="s">
        <v>1756</v>
      </c>
      <c r="D719" s="12" t="s">
        <v>1757</v>
      </c>
    </row>
    <row r="720" spans="1:4" ht="18.75" customHeight="1">
      <c r="A720" s="12" t="s">
        <v>1758</v>
      </c>
      <c r="B720" s="12" t="s">
        <v>681</v>
      </c>
      <c r="C720" s="12" t="s">
        <v>1756</v>
      </c>
      <c r="D720" s="12" t="s">
        <v>1759</v>
      </c>
    </row>
    <row r="721" spans="1:4" ht="18.75" customHeight="1">
      <c r="A721" s="12" t="s">
        <v>1760</v>
      </c>
      <c r="B721" s="12" t="s">
        <v>681</v>
      </c>
      <c r="C721" s="12" t="s">
        <v>1756</v>
      </c>
      <c r="D721" s="12" t="s">
        <v>1761</v>
      </c>
    </row>
    <row r="722" spans="1:4" ht="18.75" customHeight="1">
      <c r="A722" s="12" t="s">
        <v>1762</v>
      </c>
      <c r="B722" s="12" t="s">
        <v>681</v>
      </c>
      <c r="C722" s="12" t="s">
        <v>1756</v>
      </c>
      <c r="D722" s="12" t="s">
        <v>1763</v>
      </c>
    </row>
    <row r="723" spans="1:4" ht="18.75" customHeight="1">
      <c r="A723" s="12" t="s">
        <v>1764</v>
      </c>
      <c r="B723" s="12" t="s">
        <v>681</v>
      </c>
      <c r="C723" s="12" t="s">
        <v>1756</v>
      </c>
      <c r="D723" s="12" t="s">
        <v>1765</v>
      </c>
    </row>
    <row r="724" spans="1:4" ht="18.75" customHeight="1">
      <c r="A724" s="12" t="s">
        <v>1766</v>
      </c>
      <c r="B724" s="12" t="s">
        <v>681</v>
      </c>
      <c r="C724" s="12" t="s">
        <v>1756</v>
      </c>
      <c r="D724" s="12" t="s">
        <v>1767</v>
      </c>
    </row>
    <row r="725" spans="1:4" ht="18.75" customHeight="1">
      <c r="A725" s="12" t="s">
        <v>1768</v>
      </c>
      <c r="B725" s="12" t="s">
        <v>681</v>
      </c>
      <c r="C725" s="12" t="s">
        <v>1756</v>
      </c>
      <c r="D725" s="12" t="s">
        <v>1769</v>
      </c>
    </row>
    <row r="726" spans="1:4" ht="18.75" customHeight="1">
      <c r="A726" s="12" t="s">
        <v>1770</v>
      </c>
      <c r="B726" s="12" t="s">
        <v>681</v>
      </c>
      <c r="C726" s="12" t="s">
        <v>1756</v>
      </c>
      <c r="D726" s="12" t="s">
        <v>1771</v>
      </c>
    </row>
    <row r="727" spans="1:4" ht="18.75" customHeight="1">
      <c r="A727" s="12" t="s">
        <v>1772</v>
      </c>
      <c r="B727" s="12" t="s">
        <v>681</v>
      </c>
      <c r="C727" s="12" t="s">
        <v>1756</v>
      </c>
      <c r="D727" s="12" t="s">
        <v>1773</v>
      </c>
    </row>
    <row r="728" spans="1:4" ht="18.75" customHeight="1">
      <c r="A728" s="12" t="s">
        <v>1774</v>
      </c>
      <c r="B728" s="12" t="s">
        <v>681</v>
      </c>
      <c r="C728" s="12" t="s">
        <v>1756</v>
      </c>
      <c r="D728" s="12" t="s">
        <v>1775</v>
      </c>
    </row>
    <row r="729" spans="1:4" ht="18.75" customHeight="1">
      <c r="A729" s="12" t="s">
        <v>1776</v>
      </c>
      <c r="B729" s="12" t="s">
        <v>681</v>
      </c>
      <c r="C729" s="12" t="s">
        <v>1756</v>
      </c>
      <c r="D729" s="12" t="s">
        <v>1777</v>
      </c>
    </row>
    <row r="730" spans="1:4" ht="18.75" customHeight="1">
      <c r="A730" s="12" t="s">
        <v>1778</v>
      </c>
      <c r="B730" s="12" t="s">
        <v>681</v>
      </c>
      <c r="C730" s="12" t="s">
        <v>1756</v>
      </c>
      <c r="D730" s="12" t="s">
        <v>1779</v>
      </c>
    </row>
    <row r="731" spans="1:4" ht="18.75" customHeight="1">
      <c r="A731" s="12" t="s">
        <v>1780</v>
      </c>
      <c r="B731" s="12" t="s">
        <v>681</v>
      </c>
      <c r="C731" s="12" t="s">
        <v>1756</v>
      </c>
      <c r="D731" s="12" t="s">
        <v>1781</v>
      </c>
    </row>
    <row r="732" spans="1:4" ht="18.75" customHeight="1">
      <c r="A732" s="12" t="s">
        <v>1782</v>
      </c>
      <c r="B732" s="12" t="s">
        <v>681</v>
      </c>
      <c r="C732" s="12" t="s">
        <v>1756</v>
      </c>
      <c r="D732" s="12" t="s">
        <v>1783</v>
      </c>
    </row>
    <row r="733" spans="1:4" ht="18.75" customHeight="1">
      <c r="A733" s="12" t="s">
        <v>1784</v>
      </c>
      <c r="B733" s="12" t="s">
        <v>681</v>
      </c>
      <c r="C733" s="12" t="s">
        <v>1756</v>
      </c>
      <c r="D733" s="12" t="s">
        <v>1785</v>
      </c>
    </row>
    <row r="734" spans="1:4" ht="18.75" customHeight="1">
      <c r="A734" s="12" t="s">
        <v>1786</v>
      </c>
      <c r="B734" s="12" t="s">
        <v>681</v>
      </c>
      <c r="C734" s="12" t="s">
        <v>1756</v>
      </c>
      <c r="D734" s="12" t="s">
        <v>1787</v>
      </c>
    </row>
    <row r="735" spans="1:4" ht="18.75" customHeight="1">
      <c r="A735" s="12" t="s">
        <v>1788</v>
      </c>
      <c r="B735" s="12" t="s">
        <v>681</v>
      </c>
      <c r="C735" s="12" t="s">
        <v>1756</v>
      </c>
      <c r="D735" s="12" t="s">
        <v>1789</v>
      </c>
    </row>
    <row r="736" spans="1:4" ht="18.75" customHeight="1">
      <c r="A736" s="12" t="s">
        <v>1790</v>
      </c>
      <c r="B736" s="12" t="s">
        <v>681</v>
      </c>
      <c r="C736" s="12" t="s">
        <v>1756</v>
      </c>
      <c r="D736" s="12" t="s">
        <v>1791</v>
      </c>
    </row>
    <row r="737" spans="1:4" ht="18.75" customHeight="1">
      <c r="A737" s="12" t="s">
        <v>1792</v>
      </c>
      <c r="B737" s="12" t="s">
        <v>681</v>
      </c>
      <c r="C737" s="12" t="s">
        <v>1756</v>
      </c>
      <c r="D737" s="12" t="s">
        <v>1793</v>
      </c>
    </row>
    <row r="738" spans="1:4" ht="18.75" customHeight="1">
      <c r="A738" s="12" t="s">
        <v>1794</v>
      </c>
      <c r="B738" s="12" t="s">
        <v>681</v>
      </c>
      <c r="C738" s="12" t="s">
        <v>1756</v>
      </c>
      <c r="D738" s="12" t="s">
        <v>1795</v>
      </c>
    </row>
    <row r="739" spans="1:4" ht="18.75" customHeight="1">
      <c r="A739" s="12" t="s">
        <v>1796</v>
      </c>
      <c r="B739" s="12" t="s">
        <v>681</v>
      </c>
      <c r="C739" s="12" t="s">
        <v>1756</v>
      </c>
      <c r="D739" s="12" t="s">
        <v>1797</v>
      </c>
    </row>
    <row r="740" spans="1:4" ht="18.75" customHeight="1">
      <c r="A740" s="12" t="s">
        <v>1798</v>
      </c>
      <c r="B740" s="12" t="s">
        <v>681</v>
      </c>
      <c r="C740" s="12" t="s">
        <v>1756</v>
      </c>
      <c r="D740" s="12" t="s">
        <v>1799</v>
      </c>
    </row>
    <row r="741" spans="1:4" ht="18.75" customHeight="1">
      <c r="A741" s="12" t="s">
        <v>1800</v>
      </c>
      <c r="B741" s="12" t="s">
        <v>681</v>
      </c>
      <c r="C741" s="12" t="s">
        <v>1756</v>
      </c>
      <c r="D741" s="12" t="s">
        <v>1801</v>
      </c>
    </row>
    <row r="742" spans="1:4" ht="18.75" customHeight="1">
      <c r="A742" s="12" t="s">
        <v>1802</v>
      </c>
      <c r="B742" s="12" t="s">
        <v>681</v>
      </c>
      <c r="C742" s="12" t="s">
        <v>1756</v>
      </c>
      <c r="D742" s="12" t="s">
        <v>1803</v>
      </c>
    </row>
    <row r="743" spans="1:4" ht="18.75" customHeight="1">
      <c r="A743" s="12" t="s">
        <v>1804</v>
      </c>
      <c r="B743" s="12" t="s">
        <v>681</v>
      </c>
      <c r="C743" s="12" t="s">
        <v>1756</v>
      </c>
      <c r="D743" s="12" t="s">
        <v>1805</v>
      </c>
    </row>
    <row r="744" spans="1:4" ht="18.75" customHeight="1">
      <c r="A744" s="12" t="s">
        <v>1806</v>
      </c>
      <c r="B744" s="12" t="s">
        <v>681</v>
      </c>
      <c r="C744" s="12" t="s">
        <v>1756</v>
      </c>
      <c r="D744" s="12" t="s">
        <v>1807</v>
      </c>
    </row>
    <row r="745" spans="1:4" ht="18.75" customHeight="1">
      <c r="A745" s="12" t="s">
        <v>1808</v>
      </c>
      <c r="B745" s="12" t="s">
        <v>681</v>
      </c>
      <c r="C745" s="12" t="s">
        <v>1809</v>
      </c>
      <c r="D745" s="12" t="s">
        <v>1810</v>
      </c>
    </row>
    <row r="746" spans="1:4" ht="18.75" customHeight="1">
      <c r="A746" s="12" t="s">
        <v>1811</v>
      </c>
      <c r="B746" s="12" t="s">
        <v>681</v>
      </c>
      <c r="C746" s="12" t="s">
        <v>1809</v>
      </c>
      <c r="D746" s="12" t="s">
        <v>1812</v>
      </c>
    </row>
    <row r="747" spans="1:4" ht="18.75" customHeight="1">
      <c r="A747" s="12" t="s">
        <v>1813</v>
      </c>
      <c r="B747" s="12" t="s">
        <v>681</v>
      </c>
      <c r="C747" s="12" t="s">
        <v>1809</v>
      </c>
      <c r="D747" s="12" t="s">
        <v>1814</v>
      </c>
    </row>
    <row r="748" spans="1:4" ht="18.75" customHeight="1">
      <c r="A748" s="12" t="s">
        <v>1815</v>
      </c>
      <c r="B748" s="12" t="s">
        <v>681</v>
      </c>
      <c r="C748" s="12" t="s">
        <v>1809</v>
      </c>
      <c r="D748" s="12" t="s">
        <v>1816</v>
      </c>
    </row>
    <row r="749" spans="1:4" ht="18.75" customHeight="1">
      <c r="A749" s="12" t="s">
        <v>1817</v>
      </c>
      <c r="B749" s="12" t="s">
        <v>681</v>
      </c>
      <c r="C749" s="12" t="s">
        <v>1809</v>
      </c>
      <c r="D749" s="12" t="s">
        <v>1818</v>
      </c>
    </row>
    <row r="750" spans="1:4" ht="18.75" customHeight="1">
      <c r="A750" s="12" t="s">
        <v>1819</v>
      </c>
      <c r="B750" s="12" t="s">
        <v>681</v>
      </c>
      <c r="C750" s="12" t="s">
        <v>1809</v>
      </c>
      <c r="D750" s="12" t="s">
        <v>1820</v>
      </c>
    </row>
    <row r="751" spans="1:4" ht="18.75" customHeight="1">
      <c r="A751" s="12" t="s">
        <v>1821</v>
      </c>
      <c r="B751" s="12" t="s">
        <v>681</v>
      </c>
      <c r="C751" s="12" t="s">
        <v>1809</v>
      </c>
      <c r="D751" s="12" t="s">
        <v>1822</v>
      </c>
    </row>
    <row r="752" spans="1:4" ht="18.75" customHeight="1">
      <c r="A752" s="12" t="s">
        <v>1823</v>
      </c>
      <c r="B752" s="12" t="s">
        <v>681</v>
      </c>
      <c r="C752" s="12" t="s">
        <v>1809</v>
      </c>
      <c r="D752" s="12" t="s">
        <v>1824</v>
      </c>
    </row>
    <row r="753" spans="1:4" ht="18.75" customHeight="1">
      <c r="A753" s="12" t="s">
        <v>1825</v>
      </c>
      <c r="B753" s="12" t="s">
        <v>681</v>
      </c>
      <c r="C753" s="12" t="s">
        <v>1809</v>
      </c>
      <c r="D753" s="12" t="s">
        <v>1826</v>
      </c>
    </row>
    <row r="754" spans="1:4" ht="18.75" customHeight="1">
      <c r="A754" s="12" t="s">
        <v>1827</v>
      </c>
      <c r="B754" s="12" t="s">
        <v>681</v>
      </c>
      <c r="C754" s="12" t="s">
        <v>1809</v>
      </c>
      <c r="D754" s="12" t="s">
        <v>1828</v>
      </c>
    </row>
    <row r="755" spans="1:4" ht="18.75" customHeight="1">
      <c r="A755" s="12" t="s">
        <v>1829</v>
      </c>
      <c r="B755" s="12" t="s">
        <v>681</v>
      </c>
      <c r="C755" s="12" t="s">
        <v>1809</v>
      </c>
      <c r="D755" s="12" t="s">
        <v>1830</v>
      </c>
    </row>
    <row r="756" spans="1:4" ht="18.75" customHeight="1">
      <c r="A756" s="12" t="s">
        <v>1831</v>
      </c>
      <c r="B756" s="12" t="s">
        <v>681</v>
      </c>
      <c r="C756" s="12" t="s">
        <v>1809</v>
      </c>
      <c r="D756" s="12" t="s">
        <v>1832</v>
      </c>
    </row>
    <row r="757" spans="1:4" ht="18.75" customHeight="1">
      <c r="A757" s="12" t="s">
        <v>1833</v>
      </c>
      <c r="B757" s="12" t="s">
        <v>681</v>
      </c>
      <c r="C757" s="12" t="s">
        <v>1809</v>
      </c>
      <c r="D757" s="12" t="s">
        <v>1834</v>
      </c>
    </row>
    <row r="758" spans="1:4" ht="18.75" customHeight="1">
      <c r="A758" s="12" t="s">
        <v>1835</v>
      </c>
      <c r="B758" s="12" t="s">
        <v>681</v>
      </c>
      <c r="C758" s="12" t="s">
        <v>1809</v>
      </c>
      <c r="D758" s="12" t="s">
        <v>1836</v>
      </c>
    </row>
    <row r="759" spans="1:4" ht="18.75" customHeight="1">
      <c r="A759" s="12" t="s">
        <v>1837</v>
      </c>
      <c r="B759" s="12" t="s">
        <v>681</v>
      </c>
      <c r="C759" s="12" t="s">
        <v>1809</v>
      </c>
      <c r="D759" s="12" t="s">
        <v>1838</v>
      </c>
    </row>
    <row r="760" spans="1:4" ht="18.75" customHeight="1">
      <c r="A760" s="12" t="s">
        <v>1839</v>
      </c>
      <c r="B760" s="12" t="s">
        <v>681</v>
      </c>
      <c r="C760" s="12" t="s">
        <v>1809</v>
      </c>
      <c r="D760" s="12" t="s">
        <v>1840</v>
      </c>
    </row>
    <row r="761" spans="1:4" ht="18.75" customHeight="1">
      <c r="A761" s="12" t="s">
        <v>1841</v>
      </c>
      <c r="B761" s="12" t="s">
        <v>681</v>
      </c>
      <c r="C761" s="12" t="s">
        <v>1809</v>
      </c>
      <c r="D761" s="12" t="s">
        <v>1842</v>
      </c>
    </row>
    <row r="762" spans="1:4" ht="18.75" customHeight="1">
      <c r="A762" s="12" t="s">
        <v>1843</v>
      </c>
      <c r="B762" s="12" t="s">
        <v>681</v>
      </c>
      <c r="C762" s="12" t="s">
        <v>1809</v>
      </c>
      <c r="D762" s="12" t="s">
        <v>1844</v>
      </c>
    </row>
    <row r="763" spans="1:4" ht="18.75" customHeight="1">
      <c r="A763" s="12" t="s">
        <v>1845</v>
      </c>
      <c r="B763" s="12" t="s">
        <v>681</v>
      </c>
      <c r="C763" s="12" t="s">
        <v>1809</v>
      </c>
      <c r="D763" s="12" t="s">
        <v>1846</v>
      </c>
    </row>
    <row r="764" spans="1:4" ht="18.75" customHeight="1">
      <c r="A764" s="12" t="s">
        <v>1847</v>
      </c>
      <c r="B764" s="12" t="s">
        <v>681</v>
      </c>
      <c r="C764" s="12" t="s">
        <v>1809</v>
      </c>
      <c r="D764" s="12" t="s">
        <v>1848</v>
      </c>
    </row>
    <row r="765" spans="1:4" ht="18.75" customHeight="1">
      <c r="A765" s="12" t="s">
        <v>1849</v>
      </c>
      <c r="B765" s="12" t="s">
        <v>681</v>
      </c>
      <c r="C765" s="12" t="s">
        <v>1809</v>
      </c>
      <c r="D765" s="12" t="s">
        <v>1850</v>
      </c>
    </row>
    <row r="766" spans="1:4" ht="18.75" customHeight="1">
      <c r="A766" s="12" t="s">
        <v>1851</v>
      </c>
      <c r="B766" s="12" t="s">
        <v>681</v>
      </c>
      <c r="C766" s="12" t="s">
        <v>1809</v>
      </c>
      <c r="D766" s="12" t="s">
        <v>1852</v>
      </c>
    </row>
    <row r="767" spans="1:4" ht="18.75" customHeight="1">
      <c r="A767" s="12" t="s">
        <v>1853</v>
      </c>
      <c r="B767" s="12" t="s">
        <v>681</v>
      </c>
      <c r="C767" s="12" t="s">
        <v>1809</v>
      </c>
      <c r="D767" s="12" t="s">
        <v>1854</v>
      </c>
    </row>
    <row r="768" spans="1:4" ht="18.75" customHeight="1">
      <c r="A768" s="12" t="s">
        <v>1855</v>
      </c>
      <c r="B768" s="12" t="s">
        <v>681</v>
      </c>
      <c r="C768" s="12" t="s">
        <v>1809</v>
      </c>
      <c r="D768" s="12" t="s">
        <v>1856</v>
      </c>
    </row>
    <row r="769" spans="1:4" ht="18.75" customHeight="1">
      <c r="A769" s="12" t="s">
        <v>1857</v>
      </c>
      <c r="B769" s="12" t="s">
        <v>681</v>
      </c>
      <c r="C769" s="12" t="s">
        <v>1809</v>
      </c>
      <c r="D769" s="12" t="s">
        <v>1858</v>
      </c>
    </row>
    <row r="770" spans="1:4" ht="18.75" customHeight="1">
      <c r="A770" s="12" t="s">
        <v>1859</v>
      </c>
      <c r="B770" s="12" t="s">
        <v>681</v>
      </c>
      <c r="C770" s="12" t="s">
        <v>1809</v>
      </c>
      <c r="D770" s="12" t="s">
        <v>1860</v>
      </c>
    </row>
    <row r="771" spans="1:4" ht="18.75" customHeight="1">
      <c r="A771" s="12" t="s">
        <v>1861</v>
      </c>
      <c r="B771" s="12" t="s">
        <v>681</v>
      </c>
      <c r="C771" s="12" t="s">
        <v>1809</v>
      </c>
      <c r="D771" s="12" t="s">
        <v>1862</v>
      </c>
    </row>
    <row r="772" spans="1:4" ht="18.75" customHeight="1">
      <c r="A772" s="12" t="s">
        <v>1863</v>
      </c>
      <c r="B772" s="12" t="s">
        <v>681</v>
      </c>
      <c r="C772" s="12" t="s">
        <v>1809</v>
      </c>
      <c r="D772" s="12" t="s">
        <v>1864</v>
      </c>
    </row>
    <row r="773" spans="1:4" ht="18.75" customHeight="1">
      <c r="A773" s="12" t="s">
        <v>1865</v>
      </c>
      <c r="B773" s="12" t="s">
        <v>681</v>
      </c>
      <c r="C773" s="12" t="s">
        <v>1809</v>
      </c>
      <c r="D773" s="12" t="s">
        <v>1866</v>
      </c>
    </row>
    <row r="774" spans="1:4" ht="18.75" customHeight="1">
      <c r="A774" s="12" t="s">
        <v>1867</v>
      </c>
      <c r="B774" s="12" t="s">
        <v>681</v>
      </c>
      <c r="C774" s="12" t="s">
        <v>1809</v>
      </c>
      <c r="D774" s="12" t="s">
        <v>1868</v>
      </c>
    </row>
    <row r="775" spans="1:4" ht="18.75" customHeight="1">
      <c r="A775" s="12" t="s">
        <v>1869</v>
      </c>
      <c r="B775" s="12" t="s">
        <v>681</v>
      </c>
      <c r="C775" s="12" t="s">
        <v>1809</v>
      </c>
      <c r="D775" s="12" t="s">
        <v>1870</v>
      </c>
    </row>
    <row r="776" spans="1:4" ht="18.75" customHeight="1">
      <c r="A776" s="12" t="s">
        <v>1871</v>
      </c>
      <c r="B776" s="12" t="s">
        <v>681</v>
      </c>
      <c r="C776" s="12" t="s">
        <v>1809</v>
      </c>
      <c r="D776" s="12" t="s">
        <v>1872</v>
      </c>
    </row>
    <row r="777" spans="1:4" ht="18.75" customHeight="1">
      <c r="A777" s="12" t="s">
        <v>1873</v>
      </c>
      <c r="B777" s="12" t="s">
        <v>681</v>
      </c>
      <c r="C777" s="12" t="s">
        <v>1809</v>
      </c>
      <c r="D777" s="12" t="s">
        <v>1874</v>
      </c>
    </row>
    <row r="778" spans="1:4" ht="18.75" customHeight="1">
      <c r="A778" s="12" t="s">
        <v>1875</v>
      </c>
      <c r="B778" s="12" t="s">
        <v>681</v>
      </c>
      <c r="C778" s="12" t="s">
        <v>1809</v>
      </c>
      <c r="D778" s="12" t="s">
        <v>1876</v>
      </c>
    </row>
    <row r="779" spans="1:4" ht="18.75" customHeight="1">
      <c r="A779" s="12" t="s">
        <v>1877</v>
      </c>
      <c r="B779" s="12" t="s">
        <v>681</v>
      </c>
      <c r="C779" s="12" t="s">
        <v>1809</v>
      </c>
      <c r="D779" s="12" t="s">
        <v>1878</v>
      </c>
    </row>
    <row r="780" spans="1:4" ht="18.75" customHeight="1">
      <c r="A780" s="12" t="s">
        <v>1879</v>
      </c>
      <c r="B780" s="12" t="s">
        <v>681</v>
      </c>
      <c r="C780" s="12" t="s">
        <v>1809</v>
      </c>
      <c r="D780" s="12" t="s">
        <v>1880</v>
      </c>
    </row>
    <row r="781" spans="1:4" ht="18.75" customHeight="1">
      <c r="A781" s="12" t="s">
        <v>1881</v>
      </c>
      <c r="B781" s="12" t="s">
        <v>681</v>
      </c>
      <c r="C781" s="12" t="s">
        <v>1809</v>
      </c>
      <c r="D781" s="12" t="s">
        <v>1882</v>
      </c>
    </row>
    <row r="782" spans="1:4" ht="18.75" customHeight="1">
      <c r="A782" s="12" t="s">
        <v>1883</v>
      </c>
      <c r="B782" s="12" t="s">
        <v>681</v>
      </c>
      <c r="C782" s="12" t="s">
        <v>1884</v>
      </c>
      <c r="D782" s="12" t="s">
        <v>1885</v>
      </c>
    </row>
    <row r="783" spans="1:4" ht="18.75" customHeight="1">
      <c r="A783" s="12" t="s">
        <v>1886</v>
      </c>
      <c r="B783" s="12" t="s">
        <v>681</v>
      </c>
      <c r="C783" s="12" t="s">
        <v>1884</v>
      </c>
      <c r="D783" s="12" t="s">
        <v>1887</v>
      </c>
    </row>
    <row r="784" spans="1:4" ht="18.75" customHeight="1">
      <c r="A784" s="12" t="s">
        <v>1888</v>
      </c>
      <c r="B784" s="12" t="s">
        <v>681</v>
      </c>
      <c r="C784" s="12" t="s">
        <v>1884</v>
      </c>
      <c r="D784" s="12" t="s">
        <v>1889</v>
      </c>
    </row>
    <row r="785" spans="1:4" ht="18.75" customHeight="1">
      <c r="A785" s="12" t="s">
        <v>1890</v>
      </c>
      <c r="B785" s="12" t="s">
        <v>681</v>
      </c>
      <c r="C785" s="12" t="s">
        <v>1884</v>
      </c>
      <c r="D785" s="12" t="s">
        <v>1891</v>
      </c>
    </row>
    <row r="786" spans="1:4" ht="18.75" customHeight="1">
      <c r="A786" s="12" t="s">
        <v>1892</v>
      </c>
      <c r="B786" s="12" t="s">
        <v>681</v>
      </c>
      <c r="C786" s="12" t="s">
        <v>1884</v>
      </c>
      <c r="D786" s="12" t="s">
        <v>1893</v>
      </c>
    </row>
    <row r="787" spans="1:4" ht="18.75" customHeight="1">
      <c r="A787" s="12" t="s">
        <v>1894</v>
      </c>
      <c r="B787" s="12" t="s">
        <v>681</v>
      </c>
      <c r="C787" s="12" t="s">
        <v>1884</v>
      </c>
      <c r="D787" s="12" t="s">
        <v>1895</v>
      </c>
    </row>
    <row r="788" spans="1:4" ht="18.75" customHeight="1">
      <c r="A788" s="12" t="s">
        <v>1896</v>
      </c>
      <c r="B788" s="12" t="s">
        <v>681</v>
      </c>
      <c r="C788" s="12" t="s">
        <v>1884</v>
      </c>
      <c r="D788" s="12" t="s">
        <v>1897</v>
      </c>
    </row>
    <row r="789" spans="1:4" ht="18.75" customHeight="1">
      <c r="A789" s="12" t="s">
        <v>1898</v>
      </c>
      <c r="B789" s="12" t="s">
        <v>681</v>
      </c>
      <c r="C789" s="12" t="s">
        <v>1884</v>
      </c>
      <c r="D789" s="12" t="s">
        <v>1899</v>
      </c>
    </row>
    <row r="790" spans="1:4" ht="18.75" customHeight="1">
      <c r="A790" s="12" t="s">
        <v>1900</v>
      </c>
      <c r="B790" s="12" t="s">
        <v>681</v>
      </c>
      <c r="C790" s="12" t="s">
        <v>1884</v>
      </c>
      <c r="D790" s="12" t="s">
        <v>1901</v>
      </c>
    </row>
    <row r="791" spans="1:4" ht="18.75" customHeight="1">
      <c r="A791" s="12" t="s">
        <v>1902</v>
      </c>
      <c r="B791" s="12" t="s">
        <v>681</v>
      </c>
      <c r="C791" s="12" t="s">
        <v>1884</v>
      </c>
      <c r="D791" s="12" t="s">
        <v>1903</v>
      </c>
    </row>
    <row r="792" spans="1:4" ht="18.75" customHeight="1">
      <c r="A792" s="12" t="s">
        <v>1904</v>
      </c>
      <c r="B792" s="12" t="s">
        <v>681</v>
      </c>
      <c r="C792" s="12" t="s">
        <v>1884</v>
      </c>
      <c r="D792" s="12" t="s">
        <v>1905</v>
      </c>
    </row>
    <row r="793" spans="1:4" ht="18.75" customHeight="1">
      <c r="A793" s="12" t="s">
        <v>1906</v>
      </c>
      <c r="B793" s="12" t="s">
        <v>681</v>
      </c>
      <c r="C793" s="12" t="s">
        <v>1884</v>
      </c>
      <c r="D793" s="12" t="s">
        <v>1907</v>
      </c>
    </row>
    <row r="794" spans="1:4" ht="18.75" customHeight="1">
      <c r="A794" s="12" t="s">
        <v>1908</v>
      </c>
      <c r="B794" s="12" t="s">
        <v>681</v>
      </c>
      <c r="C794" s="12" t="s">
        <v>1884</v>
      </c>
      <c r="D794" s="12" t="s">
        <v>1909</v>
      </c>
    </row>
    <row r="795" spans="1:4" ht="18.75" customHeight="1">
      <c r="A795" s="12" t="s">
        <v>1910</v>
      </c>
      <c r="B795" s="12" t="s">
        <v>681</v>
      </c>
      <c r="C795" s="12" t="s">
        <v>1884</v>
      </c>
      <c r="D795" s="12" t="s">
        <v>1911</v>
      </c>
    </row>
    <row r="796" spans="1:4" ht="18.75" customHeight="1">
      <c r="A796" s="12" t="s">
        <v>1912</v>
      </c>
      <c r="B796" s="12" t="s">
        <v>681</v>
      </c>
      <c r="C796" s="12" t="s">
        <v>1884</v>
      </c>
      <c r="D796" s="12" t="s">
        <v>1913</v>
      </c>
    </row>
    <row r="797" spans="1:4" ht="18.75" customHeight="1">
      <c r="A797" s="12" t="s">
        <v>1914</v>
      </c>
      <c r="B797" s="12" t="s">
        <v>681</v>
      </c>
      <c r="C797" s="12" t="s">
        <v>1884</v>
      </c>
      <c r="D797" s="12" t="s">
        <v>1915</v>
      </c>
    </row>
    <row r="798" spans="1:4" ht="18.75" customHeight="1">
      <c r="A798" s="12" t="s">
        <v>1916</v>
      </c>
      <c r="B798" s="12" t="s">
        <v>681</v>
      </c>
      <c r="C798" s="12" t="s">
        <v>1884</v>
      </c>
      <c r="D798" s="12" t="s">
        <v>1917</v>
      </c>
    </row>
    <row r="799" spans="1:4" ht="18.75" customHeight="1">
      <c r="A799" s="12" t="s">
        <v>1918</v>
      </c>
      <c r="B799" s="12" t="s">
        <v>681</v>
      </c>
      <c r="C799" s="12" t="s">
        <v>1884</v>
      </c>
      <c r="D799" s="12" t="s">
        <v>1919</v>
      </c>
    </row>
    <row r="800" spans="1:4" ht="18.75" customHeight="1">
      <c r="A800" s="12" t="s">
        <v>1920</v>
      </c>
      <c r="B800" s="12" t="s">
        <v>681</v>
      </c>
      <c r="C800" s="12" t="s">
        <v>1884</v>
      </c>
      <c r="D800" s="12" t="s">
        <v>1921</v>
      </c>
    </row>
    <row r="801" spans="1:4" ht="18.75" customHeight="1">
      <c r="A801" s="12" t="s">
        <v>1922</v>
      </c>
      <c r="B801" s="12" t="s">
        <v>681</v>
      </c>
      <c r="C801" s="12" t="s">
        <v>1884</v>
      </c>
      <c r="D801" s="12" t="s">
        <v>1923</v>
      </c>
    </row>
    <row r="802" spans="1:4" ht="18.75" customHeight="1">
      <c r="A802" s="12" t="s">
        <v>1924</v>
      </c>
      <c r="B802" s="12" t="s">
        <v>681</v>
      </c>
      <c r="C802" s="12" t="s">
        <v>1884</v>
      </c>
      <c r="D802" s="12" t="s">
        <v>1925</v>
      </c>
    </row>
    <row r="803" spans="1:4" ht="18.75" customHeight="1">
      <c r="A803" s="12" t="s">
        <v>1926</v>
      </c>
      <c r="B803" s="12" t="s">
        <v>681</v>
      </c>
      <c r="C803" s="12" t="s">
        <v>1884</v>
      </c>
      <c r="D803" s="12" t="s">
        <v>1927</v>
      </c>
    </row>
    <row r="804" spans="1:4" ht="18.75" customHeight="1">
      <c r="A804" s="12" t="s">
        <v>1928</v>
      </c>
      <c r="B804" s="12" t="s">
        <v>681</v>
      </c>
      <c r="C804" s="12" t="s">
        <v>1884</v>
      </c>
      <c r="D804" s="12" t="s">
        <v>1929</v>
      </c>
    </row>
    <row r="805" spans="1:4" ht="18.75" customHeight="1">
      <c r="A805" s="12" t="s">
        <v>1930</v>
      </c>
      <c r="B805" s="12" t="s">
        <v>681</v>
      </c>
      <c r="C805" s="12" t="s">
        <v>1884</v>
      </c>
      <c r="D805" s="12" t="s">
        <v>1931</v>
      </c>
    </row>
    <row r="806" spans="1:4" ht="18.75" customHeight="1">
      <c r="A806" s="12" t="s">
        <v>1932</v>
      </c>
      <c r="B806" s="12" t="s">
        <v>681</v>
      </c>
      <c r="C806" s="12" t="s">
        <v>1884</v>
      </c>
      <c r="D806" s="12" t="s">
        <v>1933</v>
      </c>
    </row>
    <row r="807" spans="1:4" ht="18.75" customHeight="1">
      <c r="A807" s="12" t="s">
        <v>1934</v>
      </c>
      <c r="B807" s="12" t="s">
        <v>681</v>
      </c>
      <c r="C807" s="12" t="s">
        <v>1884</v>
      </c>
      <c r="D807" s="12" t="s">
        <v>1935</v>
      </c>
    </row>
    <row r="808" spans="1:4" ht="18.75" customHeight="1">
      <c r="A808" s="12" t="s">
        <v>1936</v>
      </c>
      <c r="B808" s="12" t="s">
        <v>681</v>
      </c>
      <c r="C808" s="12" t="s">
        <v>1884</v>
      </c>
      <c r="D808" s="12" t="s">
        <v>1937</v>
      </c>
    </row>
    <row r="809" spans="1:4" ht="18.75" customHeight="1">
      <c r="A809" s="12" t="s">
        <v>1938</v>
      </c>
      <c r="B809" s="12" t="s">
        <v>681</v>
      </c>
      <c r="C809" s="12" t="s">
        <v>1884</v>
      </c>
      <c r="D809" s="12" t="s">
        <v>1939</v>
      </c>
    </row>
    <row r="810" spans="1:4" ht="18.75" customHeight="1">
      <c r="A810" s="12" t="s">
        <v>1940</v>
      </c>
      <c r="B810" s="12" t="s">
        <v>681</v>
      </c>
      <c r="C810" s="12" t="s">
        <v>1884</v>
      </c>
      <c r="D810" s="12" t="s">
        <v>1941</v>
      </c>
    </row>
    <row r="811" spans="1:4" ht="18.75" customHeight="1">
      <c r="A811" s="12" t="s">
        <v>1942</v>
      </c>
      <c r="B811" s="12" t="s">
        <v>681</v>
      </c>
      <c r="C811" s="12" t="s">
        <v>1884</v>
      </c>
      <c r="D811" s="12" t="s">
        <v>1943</v>
      </c>
    </row>
    <row r="812" spans="1:4" ht="18.75" customHeight="1">
      <c r="A812" s="12" t="s">
        <v>1944</v>
      </c>
      <c r="B812" s="12" t="s">
        <v>681</v>
      </c>
      <c r="C812" s="12" t="s">
        <v>1884</v>
      </c>
      <c r="D812" s="12" t="s">
        <v>1945</v>
      </c>
    </row>
    <row r="813" spans="1:4" ht="18.75" customHeight="1">
      <c r="A813" s="12" t="s">
        <v>1946</v>
      </c>
      <c r="B813" s="12" t="s">
        <v>681</v>
      </c>
      <c r="C813" s="12" t="s">
        <v>1884</v>
      </c>
      <c r="D813" s="12" t="s">
        <v>1947</v>
      </c>
    </row>
    <row r="814" spans="1:4" ht="18.75" customHeight="1">
      <c r="A814" s="12" t="s">
        <v>1948</v>
      </c>
      <c r="B814" s="12" t="s">
        <v>681</v>
      </c>
      <c r="C814" s="12" t="s">
        <v>1949</v>
      </c>
      <c r="D814" s="12" t="s">
        <v>1950</v>
      </c>
    </row>
    <row r="815" spans="1:4" ht="18.75" customHeight="1">
      <c r="A815" s="12" t="s">
        <v>1951</v>
      </c>
      <c r="B815" s="12" t="s">
        <v>681</v>
      </c>
      <c r="C815" s="12" t="s">
        <v>1949</v>
      </c>
      <c r="D815" s="12" t="s">
        <v>1952</v>
      </c>
    </row>
    <row r="816" spans="1:4" ht="18.75" customHeight="1">
      <c r="A816" s="12" t="s">
        <v>1953</v>
      </c>
      <c r="B816" s="12" t="s">
        <v>681</v>
      </c>
      <c r="C816" s="12" t="s">
        <v>1949</v>
      </c>
      <c r="D816" s="12" t="s">
        <v>1954</v>
      </c>
    </row>
    <row r="817" spans="1:4" ht="18.75" customHeight="1">
      <c r="A817" s="12" t="s">
        <v>1955</v>
      </c>
      <c r="B817" s="12" t="s">
        <v>681</v>
      </c>
      <c r="C817" s="12" t="s">
        <v>1949</v>
      </c>
      <c r="D817" s="12" t="s">
        <v>1956</v>
      </c>
    </row>
    <row r="818" spans="1:4" ht="18.75" customHeight="1">
      <c r="A818" s="12" t="s">
        <v>1957</v>
      </c>
      <c r="B818" s="12" t="s">
        <v>681</v>
      </c>
      <c r="C818" s="12" t="s">
        <v>1949</v>
      </c>
      <c r="D818" s="12" t="s">
        <v>1958</v>
      </c>
    </row>
    <row r="819" spans="1:4" ht="18.75" customHeight="1">
      <c r="A819" s="12" t="s">
        <v>1959</v>
      </c>
      <c r="B819" s="12" t="s">
        <v>681</v>
      </c>
      <c r="C819" s="12" t="s">
        <v>1949</v>
      </c>
      <c r="D819" s="12" t="s">
        <v>1960</v>
      </c>
    </row>
    <row r="820" spans="1:4" ht="18.75" customHeight="1">
      <c r="A820" s="12" t="s">
        <v>1961</v>
      </c>
      <c r="B820" s="12" t="s">
        <v>681</v>
      </c>
      <c r="C820" s="12" t="s">
        <v>1949</v>
      </c>
      <c r="D820" s="12" t="s">
        <v>1962</v>
      </c>
    </row>
    <row r="821" spans="1:4" ht="18.75" customHeight="1">
      <c r="A821" s="12" t="s">
        <v>1963</v>
      </c>
      <c r="B821" s="12" t="s">
        <v>681</v>
      </c>
      <c r="C821" s="12" t="s">
        <v>1949</v>
      </c>
      <c r="D821" s="12" t="s">
        <v>1964</v>
      </c>
    </row>
    <row r="822" spans="1:4" ht="18.75" customHeight="1">
      <c r="A822" s="12" t="s">
        <v>1965</v>
      </c>
      <c r="B822" s="12" t="s">
        <v>681</v>
      </c>
      <c r="C822" s="12" t="s">
        <v>1949</v>
      </c>
      <c r="D822" s="12" t="s">
        <v>1966</v>
      </c>
    </row>
    <row r="823" spans="1:4" ht="18.75" customHeight="1">
      <c r="A823" s="12" t="s">
        <v>1967</v>
      </c>
      <c r="B823" s="12" t="s">
        <v>681</v>
      </c>
      <c r="C823" s="12" t="s">
        <v>1949</v>
      </c>
      <c r="D823" s="12" t="s">
        <v>1968</v>
      </c>
    </row>
    <row r="824" spans="1:4" ht="18.75" customHeight="1">
      <c r="A824" s="12" t="s">
        <v>1969</v>
      </c>
      <c r="B824" s="12" t="s">
        <v>681</v>
      </c>
      <c r="C824" s="12" t="s">
        <v>1949</v>
      </c>
      <c r="D824" s="12" t="s">
        <v>1970</v>
      </c>
    </row>
    <row r="825" spans="1:4" ht="18.75" customHeight="1">
      <c r="A825" s="12" t="s">
        <v>1971</v>
      </c>
      <c r="B825" s="12" t="s">
        <v>681</v>
      </c>
      <c r="C825" s="12" t="s">
        <v>1949</v>
      </c>
      <c r="D825" s="12" t="s">
        <v>1972</v>
      </c>
    </row>
    <row r="826" spans="1:4" ht="18.75" customHeight="1">
      <c r="A826" s="12" t="s">
        <v>1973</v>
      </c>
      <c r="B826" s="12" t="s">
        <v>681</v>
      </c>
      <c r="C826" s="12" t="s">
        <v>1949</v>
      </c>
      <c r="D826" s="12" t="s">
        <v>1974</v>
      </c>
    </row>
    <row r="827" spans="1:4" ht="18.75" customHeight="1">
      <c r="A827" s="12" t="s">
        <v>1975</v>
      </c>
      <c r="B827" s="12" t="s">
        <v>681</v>
      </c>
      <c r="C827" s="12" t="s">
        <v>1949</v>
      </c>
      <c r="D827" s="12" t="s">
        <v>1976</v>
      </c>
    </row>
    <row r="828" spans="1:4" ht="18.75" customHeight="1">
      <c r="A828" s="12" t="s">
        <v>1977</v>
      </c>
      <c r="B828" s="12" t="s">
        <v>681</v>
      </c>
      <c r="C828" s="12" t="s">
        <v>1949</v>
      </c>
      <c r="D828" s="12" t="s">
        <v>1978</v>
      </c>
    </row>
    <row r="829" spans="1:4" ht="18.75" customHeight="1">
      <c r="A829" s="12" t="s">
        <v>1979</v>
      </c>
      <c r="B829" s="12" t="s">
        <v>681</v>
      </c>
      <c r="C829" s="12" t="s">
        <v>1949</v>
      </c>
      <c r="D829" s="12" t="s">
        <v>1980</v>
      </c>
    </row>
    <row r="830" spans="1:4" ht="18.75" customHeight="1">
      <c r="A830" s="12" t="s">
        <v>1981</v>
      </c>
      <c r="B830" s="12" t="s">
        <v>681</v>
      </c>
      <c r="C830" s="12" t="s">
        <v>1949</v>
      </c>
      <c r="D830" s="12" t="s">
        <v>1982</v>
      </c>
    </row>
    <row r="831" spans="1:4" ht="18.75" customHeight="1">
      <c r="A831" s="12" t="s">
        <v>1983</v>
      </c>
      <c r="B831" s="12" t="s">
        <v>681</v>
      </c>
      <c r="C831" s="12" t="s">
        <v>1949</v>
      </c>
      <c r="D831" s="12" t="s">
        <v>1984</v>
      </c>
    </row>
    <row r="832" spans="1:4" ht="18.75" customHeight="1">
      <c r="A832" s="12" t="s">
        <v>1985</v>
      </c>
      <c r="B832" s="12" t="s">
        <v>681</v>
      </c>
      <c r="C832" s="12" t="s">
        <v>1949</v>
      </c>
      <c r="D832" s="12" t="s">
        <v>1986</v>
      </c>
    </row>
    <row r="833" spans="1:4" ht="18.75" customHeight="1">
      <c r="A833" s="12" t="s">
        <v>1987</v>
      </c>
      <c r="B833" s="12" t="s">
        <v>681</v>
      </c>
      <c r="C833" s="12" t="s">
        <v>1949</v>
      </c>
      <c r="D833" s="12" t="s">
        <v>1988</v>
      </c>
    </row>
    <row r="834" spans="1:4" ht="18.75" customHeight="1">
      <c r="A834" s="12" t="s">
        <v>1989</v>
      </c>
      <c r="B834" s="12" t="s">
        <v>681</v>
      </c>
      <c r="C834" s="12" t="s">
        <v>1949</v>
      </c>
      <c r="D834" s="12" t="s">
        <v>1990</v>
      </c>
    </row>
    <row r="835" spans="1:4" ht="18.75" customHeight="1">
      <c r="A835" s="12" t="s">
        <v>1991</v>
      </c>
      <c r="B835" s="12" t="s">
        <v>681</v>
      </c>
      <c r="C835" s="12" t="s">
        <v>1949</v>
      </c>
      <c r="D835" s="12" t="s">
        <v>1992</v>
      </c>
    </row>
    <row r="836" spans="1:4" ht="18.75" customHeight="1">
      <c r="A836" s="12" t="s">
        <v>1993</v>
      </c>
      <c r="B836" s="12" t="s">
        <v>681</v>
      </c>
      <c r="C836" s="12" t="s">
        <v>1949</v>
      </c>
      <c r="D836" s="12" t="s">
        <v>1994</v>
      </c>
    </row>
    <row r="837" spans="1:4" ht="18.75" customHeight="1">
      <c r="A837" s="12" t="s">
        <v>1995</v>
      </c>
      <c r="B837" s="12" t="s">
        <v>681</v>
      </c>
      <c r="C837" s="12" t="s">
        <v>1949</v>
      </c>
      <c r="D837" s="12" t="s">
        <v>1996</v>
      </c>
    </row>
    <row r="838" spans="1:4" ht="18.75" customHeight="1">
      <c r="A838" s="12" t="s">
        <v>1997</v>
      </c>
      <c r="B838" s="12" t="s">
        <v>681</v>
      </c>
      <c r="C838" s="12" t="s">
        <v>1998</v>
      </c>
      <c r="D838" s="12" t="s">
        <v>1999</v>
      </c>
    </row>
    <row r="839" spans="1:4" ht="18.75" customHeight="1">
      <c r="A839" s="12" t="s">
        <v>2000</v>
      </c>
      <c r="B839" s="12" t="s">
        <v>681</v>
      </c>
      <c r="C839" s="12" t="s">
        <v>1998</v>
      </c>
      <c r="D839" s="12" t="s">
        <v>2001</v>
      </c>
    </row>
    <row r="840" spans="1:4" ht="18.75" customHeight="1">
      <c r="A840" s="12" t="s">
        <v>2002</v>
      </c>
      <c r="B840" s="12" t="s">
        <v>681</v>
      </c>
      <c r="C840" s="12" t="s">
        <v>1998</v>
      </c>
      <c r="D840" s="12" t="s">
        <v>2003</v>
      </c>
    </row>
    <row r="841" spans="1:4" ht="18.75" customHeight="1">
      <c r="A841" s="12" t="s">
        <v>2004</v>
      </c>
      <c r="B841" s="12" t="s">
        <v>681</v>
      </c>
      <c r="C841" s="12" t="s">
        <v>1998</v>
      </c>
      <c r="D841" s="12" t="s">
        <v>2005</v>
      </c>
    </row>
    <row r="842" spans="1:4" ht="18.75" customHeight="1">
      <c r="A842" s="12" t="s">
        <v>2006</v>
      </c>
      <c r="B842" s="12" t="s">
        <v>681</v>
      </c>
      <c r="C842" s="12" t="s">
        <v>1998</v>
      </c>
      <c r="D842" s="12" t="s">
        <v>2007</v>
      </c>
    </row>
    <row r="843" spans="1:4" ht="18.75" customHeight="1">
      <c r="A843" s="12" t="s">
        <v>2008</v>
      </c>
      <c r="B843" s="12" t="s">
        <v>681</v>
      </c>
      <c r="C843" s="12" t="s">
        <v>1998</v>
      </c>
      <c r="D843" s="12" t="s">
        <v>2009</v>
      </c>
    </row>
    <row r="844" spans="1:4" ht="18.75" customHeight="1">
      <c r="A844" s="12" t="s">
        <v>2010</v>
      </c>
      <c r="B844" s="12" t="s">
        <v>681</v>
      </c>
      <c r="C844" s="12" t="s">
        <v>1998</v>
      </c>
      <c r="D844" s="12" t="s">
        <v>2011</v>
      </c>
    </row>
    <row r="845" spans="1:4" ht="18.75" customHeight="1">
      <c r="A845" s="12" t="s">
        <v>2012</v>
      </c>
      <c r="B845" s="12" t="s">
        <v>681</v>
      </c>
      <c r="C845" s="12" t="s">
        <v>1998</v>
      </c>
      <c r="D845" s="12" t="s">
        <v>2013</v>
      </c>
    </row>
    <row r="846" spans="1:4" ht="18.75" customHeight="1">
      <c r="A846" s="12" t="s">
        <v>2014</v>
      </c>
      <c r="B846" s="12" t="s">
        <v>681</v>
      </c>
      <c r="C846" s="12" t="s">
        <v>1998</v>
      </c>
      <c r="D846" s="12" t="s">
        <v>2015</v>
      </c>
    </row>
    <row r="847" spans="1:4" ht="18.75" customHeight="1">
      <c r="A847" s="12" t="s">
        <v>2016</v>
      </c>
      <c r="B847" s="12" t="s">
        <v>681</v>
      </c>
      <c r="C847" s="12" t="s">
        <v>1998</v>
      </c>
      <c r="D847" s="12" t="s">
        <v>2017</v>
      </c>
    </row>
    <row r="848" spans="1:4" ht="18.75" customHeight="1">
      <c r="A848" s="12" t="s">
        <v>2018</v>
      </c>
      <c r="B848" s="12" t="s">
        <v>681</v>
      </c>
      <c r="C848" s="12" t="s">
        <v>1998</v>
      </c>
      <c r="D848" s="12" t="s">
        <v>2019</v>
      </c>
    </row>
    <row r="849" spans="1:4" ht="18.75" customHeight="1">
      <c r="A849" s="12" t="s">
        <v>2020</v>
      </c>
      <c r="B849" s="12" t="s">
        <v>681</v>
      </c>
      <c r="C849" s="12" t="s">
        <v>1998</v>
      </c>
      <c r="D849" s="12" t="s">
        <v>2021</v>
      </c>
    </row>
    <row r="850" spans="1:4" ht="18.75" customHeight="1">
      <c r="A850" s="12" t="s">
        <v>2022</v>
      </c>
      <c r="B850" s="12" t="s">
        <v>681</v>
      </c>
      <c r="C850" s="12" t="s">
        <v>1998</v>
      </c>
      <c r="D850" s="12" t="s">
        <v>2023</v>
      </c>
    </row>
    <row r="851" spans="1:4" ht="18.75" customHeight="1">
      <c r="A851" s="12" t="s">
        <v>2024</v>
      </c>
      <c r="B851" s="12" t="s">
        <v>681</v>
      </c>
      <c r="C851" s="12" t="s">
        <v>1998</v>
      </c>
      <c r="D851" s="12" t="s">
        <v>2025</v>
      </c>
    </row>
    <row r="852" spans="1:4" ht="18.75" customHeight="1">
      <c r="A852" s="12" t="s">
        <v>2026</v>
      </c>
      <c r="B852" s="12" t="s">
        <v>681</v>
      </c>
      <c r="C852" s="12" t="s">
        <v>1998</v>
      </c>
      <c r="D852" s="12" t="s">
        <v>2027</v>
      </c>
    </row>
    <row r="853" spans="1:4" ht="18.75" customHeight="1">
      <c r="A853" s="12" t="s">
        <v>2028</v>
      </c>
      <c r="B853" s="12" t="s">
        <v>681</v>
      </c>
      <c r="C853" s="12" t="s">
        <v>1998</v>
      </c>
      <c r="D853" s="12" t="s">
        <v>2029</v>
      </c>
    </row>
    <row r="854" spans="1:4" ht="18.75" customHeight="1">
      <c r="A854" s="12" t="s">
        <v>2030</v>
      </c>
      <c r="B854" s="12" t="s">
        <v>681</v>
      </c>
      <c r="C854" s="12" t="s">
        <v>1998</v>
      </c>
      <c r="D854" s="12" t="s">
        <v>2031</v>
      </c>
    </row>
    <row r="855" spans="1:4" ht="18.75" customHeight="1">
      <c r="A855" s="12" t="s">
        <v>2032</v>
      </c>
      <c r="B855" s="12" t="s">
        <v>681</v>
      </c>
      <c r="C855" s="12" t="s">
        <v>1998</v>
      </c>
      <c r="D855" s="12" t="s">
        <v>2033</v>
      </c>
    </row>
    <row r="856" spans="1:4" ht="18.75" customHeight="1">
      <c r="A856" s="12" t="s">
        <v>2034</v>
      </c>
      <c r="B856" s="12" t="s">
        <v>681</v>
      </c>
      <c r="C856" s="12" t="s">
        <v>1998</v>
      </c>
      <c r="D856" s="12" t="s">
        <v>2035</v>
      </c>
    </row>
    <row r="857" spans="1:4" ht="18.75" customHeight="1">
      <c r="A857" s="12" t="s">
        <v>2036</v>
      </c>
      <c r="B857" s="12" t="s">
        <v>681</v>
      </c>
      <c r="C857" s="12" t="s">
        <v>1998</v>
      </c>
      <c r="D857" s="12" t="s">
        <v>2037</v>
      </c>
    </row>
    <row r="858" spans="1:4" ht="18.75" customHeight="1">
      <c r="A858" s="12" t="s">
        <v>2038</v>
      </c>
      <c r="B858" s="12" t="s">
        <v>681</v>
      </c>
      <c r="C858" s="12" t="s">
        <v>1998</v>
      </c>
      <c r="D858" s="12" t="s">
        <v>2039</v>
      </c>
    </row>
    <row r="859" spans="1:4" ht="18.75" customHeight="1">
      <c r="A859" s="12" t="s">
        <v>2040</v>
      </c>
      <c r="B859" s="12" t="s">
        <v>681</v>
      </c>
      <c r="C859" s="12" t="s">
        <v>1998</v>
      </c>
      <c r="D859" s="12" t="s">
        <v>2041</v>
      </c>
    </row>
    <row r="860" spans="1:4" ht="18.75" customHeight="1">
      <c r="A860" s="12" t="s">
        <v>2042</v>
      </c>
      <c r="B860" s="12" t="s">
        <v>681</v>
      </c>
      <c r="C860" s="12" t="s">
        <v>1998</v>
      </c>
      <c r="D860" s="12" t="s">
        <v>2043</v>
      </c>
    </row>
    <row r="861" spans="1:4" ht="18.75" customHeight="1">
      <c r="A861" s="12" t="s">
        <v>2044</v>
      </c>
      <c r="B861" s="12" t="s">
        <v>681</v>
      </c>
      <c r="C861" s="12" t="s">
        <v>1998</v>
      </c>
      <c r="D861" s="12" t="s">
        <v>2045</v>
      </c>
    </row>
    <row r="862" spans="1:4" ht="18.75" customHeight="1">
      <c r="A862" s="12" t="s">
        <v>2046</v>
      </c>
      <c r="B862" s="12" t="s">
        <v>681</v>
      </c>
      <c r="C862" s="12" t="s">
        <v>1998</v>
      </c>
      <c r="D862" s="12" t="s">
        <v>2047</v>
      </c>
    </row>
    <row r="863" spans="1:4" ht="18.75" customHeight="1">
      <c r="A863" s="12" t="s">
        <v>2048</v>
      </c>
      <c r="B863" s="12" t="s">
        <v>681</v>
      </c>
      <c r="C863" s="12" t="s">
        <v>1998</v>
      </c>
      <c r="D863" s="12" t="s">
        <v>2049</v>
      </c>
    </row>
    <row r="864" spans="1:4" ht="18.75" customHeight="1">
      <c r="A864" s="12" t="s">
        <v>2050</v>
      </c>
      <c r="B864" s="12" t="s">
        <v>681</v>
      </c>
      <c r="C864" s="12" t="s">
        <v>1998</v>
      </c>
      <c r="D864" s="12" t="s">
        <v>2051</v>
      </c>
    </row>
    <row r="865" spans="1:4" ht="18.75" customHeight="1">
      <c r="A865" s="12" t="s">
        <v>2052</v>
      </c>
      <c r="B865" s="12" t="s">
        <v>681</v>
      </c>
      <c r="C865" s="12" t="s">
        <v>1998</v>
      </c>
      <c r="D865" s="12" t="s">
        <v>2053</v>
      </c>
    </row>
    <row r="866" spans="1:4" ht="18.75" customHeight="1">
      <c r="A866" s="12" t="s">
        <v>2054</v>
      </c>
      <c r="B866" s="12" t="s">
        <v>681</v>
      </c>
      <c r="C866" s="12" t="s">
        <v>1998</v>
      </c>
      <c r="D866" s="12" t="s">
        <v>2055</v>
      </c>
    </row>
    <row r="867" spans="1:4" ht="18.75" customHeight="1">
      <c r="A867" s="12" t="s">
        <v>2056</v>
      </c>
      <c r="B867" s="12" t="s">
        <v>681</v>
      </c>
      <c r="C867" s="12" t="s">
        <v>1998</v>
      </c>
      <c r="D867" s="12" t="s">
        <v>2057</v>
      </c>
    </row>
    <row r="868" spans="1:4" ht="18.75" customHeight="1">
      <c r="A868" s="12" t="s">
        <v>2058</v>
      </c>
      <c r="B868" s="12" t="s">
        <v>681</v>
      </c>
      <c r="C868" s="12" t="s">
        <v>1998</v>
      </c>
      <c r="D868" s="12" t="s">
        <v>2059</v>
      </c>
    </row>
    <row r="869" spans="1:4" ht="18.75" customHeight="1">
      <c r="A869" s="12" t="s">
        <v>2060</v>
      </c>
      <c r="B869" s="12" t="s">
        <v>681</v>
      </c>
      <c r="C869" s="12" t="s">
        <v>1998</v>
      </c>
      <c r="D869" s="12" t="s">
        <v>2061</v>
      </c>
    </row>
    <row r="870" spans="1:4" ht="18.75" customHeight="1">
      <c r="A870" s="12" t="s">
        <v>2062</v>
      </c>
      <c r="B870" s="12" t="s">
        <v>681</v>
      </c>
      <c r="C870" s="12" t="s">
        <v>1998</v>
      </c>
      <c r="D870" s="12" t="s">
        <v>2063</v>
      </c>
    </row>
    <row r="871" spans="1:4" ht="18.75" customHeight="1">
      <c r="A871" s="12" t="s">
        <v>2064</v>
      </c>
      <c r="B871" s="12" t="s">
        <v>681</v>
      </c>
      <c r="C871" s="12" t="s">
        <v>1998</v>
      </c>
      <c r="D871" s="12" t="s">
        <v>2065</v>
      </c>
    </row>
    <row r="872" spans="1:4" ht="18.75" customHeight="1">
      <c r="A872" s="12" t="s">
        <v>2066</v>
      </c>
      <c r="B872" s="12" t="s">
        <v>681</v>
      </c>
      <c r="C872" s="12" t="s">
        <v>2067</v>
      </c>
      <c r="D872" s="12" t="s">
        <v>2068</v>
      </c>
    </row>
    <row r="873" spans="1:4" ht="18.75" customHeight="1">
      <c r="A873" s="12" t="s">
        <v>2069</v>
      </c>
      <c r="B873" s="12" t="s">
        <v>681</v>
      </c>
      <c r="C873" s="12" t="s">
        <v>2067</v>
      </c>
      <c r="D873" s="12" t="s">
        <v>2070</v>
      </c>
    </row>
    <row r="874" spans="1:4" ht="18.75" customHeight="1">
      <c r="A874" s="12" t="s">
        <v>2071</v>
      </c>
      <c r="B874" s="12" t="s">
        <v>681</v>
      </c>
      <c r="C874" s="12" t="s">
        <v>2067</v>
      </c>
      <c r="D874" s="12" t="s">
        <v>2072</v>
      </c>
    </row>
    <row r="875" spans="1:4" ht="18.75" customHeight="1">
      <c r="A875" s="12" t="s">
        <v>2073</v>
      </c>
      <c r="B875" s="12" t="s">
        <v>681</v>
      </c>
      <c r="C875" s="12" t="s">
        <v>2067</v>
      </c>
      <c r="D875" s="12" t="s">
        <v>2074</v>
      </c>
    </row>
    <row r="876" spans="1:4" ht="18.75" customHeight="1">
      <c r="A876" s="12" t="s">
        <v>2075</v>
      </c>
      <c r="B876" s="12" t="s">
        <v>681</v>
      </c>
      <c r="C876" s="12" t="s">
        <v>2067</v>
      </c>
      <c r="D876" s="12" t="s">
        <v>2076</v>
      </c>
    </row>
    <row r="877" spans="1:4" ht="18.75" customHeight="1">
      <c r="A877" s="12" t="s">
        <v>2077</v>
      </c>
      <c r="B877" s="12" t="s">
        <v>681</v>
      </c>
      <c r="C877" s="12" t="s">
        <v>2067</v>
      </c>
      <c r="D877" s="12" t="s">
        <v>2078</v>
      </c>
    </row>
    <row r="878" spans="1:4" ht="18.75" customHeight="1">
      <c r="A878" s="12" t="s">
        <v>2079</v>
      </c>
      <c r="B878" s="12" t="s">
        <v>681</v>
      </c>
      <c r="C878" s="12" t="s">
        <v>2067</v>
      </c>
      <c r="D878" s="12" t="s">
        <v>2080</v>
      </c>
    </row>
    <row r="879" spans="1:4" ht="18.75" customHeight="1">
      <c r="A879" s="12" t="s">
        <v>2081</v>
      </c>
      <c r="B879" s="12" t="s">
        <v>681</v>
      </c>
      <c r="C879" s="12" t="s">
        <v>2067</v>
      </c>
      <c r="D879" s="12" t="s">
        <v>2082</v>
      </c>
    </row>
    <row r="880" spans="1:4" ht="18.75" customHeight="1">
      <c r="A880" s="12" t="s">
        <v>2083</v>
      </c>
      <c r="B880" s="12" t="s">
        <v>681</v>
      </c>
      <c r="C880" s="12" t="s">
        <v>2067</v>
      </c>
      <c r="D880" s="12" t="s">
        <v>2084</v>
      </c>
    </row>
    <row r="881" spans="1:4" ht="18.75" customHeight="1">
      <c r="A881" s="12" t="s">
        <v>2085</v>
      </c>
      <c r="B881" s="12" t="s">
        <v>681</v>
      </c>
      <c r="C881" s="12" t="s">
        <v>2067</v>
      </c>
      <c r="D881" s="12" t="s">
        <v>2086</v>
      </c>
    </row>
    <row r="882" spans="1:4" ht="18.75" customHeight="1">
      <c r="A882" s="12" t="s">
        <v>2087</v>
      </c>
      <c r="B882" s="12" t="s">
        <v>681</v>
      </c>
      <c r="C882" s="12" t="s">
        <v>2067</v>
      </c>
      <c r="D882" s="12" t="s">
        <v>2088</v>
      </c>
    </row>
    <row r="883" spans="1:4" ht="18.75" customHeight="1">
      <c r="A883" s="12" t="s">
        <v>2089</v>
      </c>
      <c r="B883" s="12" t="s">
        <v>681</v>
      </c>
      <c r="C883" s="12" t="s">
        <v>2067</v>
      </c>
      <c r="D883" s="12" t="s">
        <v>2090</v>
      </c>
    </row>
    <row r="884" spans="1:4" ht="18.75" customHeight="1">
      <c r="A884" s="12" t="s">
        <v>2091</v>
      </c>
      <c r="B884" s="12" t="s">
        <v>681</v>
      </c>
      <c r="C884" s="12" t="s">
        <v>2067</v>
      </c>
      <c r="D884" s="12" t="s">
        <v>2092</v>
      </c>
    </row>
    <row r="885" spans="1:4" ht="18.75" customHeight="1">
      <c r="A885" s="12" t="s">
        <v>2093</v>
      </c>
      <c r="B885" s="12" t="s">
        <v>681</v>
      </c>
      <c r="C885" s="12" t="s">
        <v>2067</v>
      </c>
      <c r="D885" s="12" t="s">
        <v>2094</v>
      </c>
    </row>
    <row r="886" spans="1:4" ht="18.75" customHeight="1">
      <c r="A886" s="12" t="s">
        <v>2095</v>
      </c>
      <c r="B886" s="12" t="s">
        <v>681</v>
      </c>
      <c r="C886" s="12" t="s">
        <v>2067</v>
      </c>
      <c r="D886" s="12" t="s">
        <v>2096</v>
      </c>
    </row>
    <row r="887" spans="1:4" ht="18.75" customHeight="1">
      <c r="A887" s="12" t="s">
        <v>2097</v>
      </c>
      <c r="B887" s="12" t="s">
        <v>681</v>
      </c>
      <c r="C887" s="12" t="s">
        <v>2067</v>
      </c>
      <c r="D887" s="12" t="s">
        <v>2098</v>
      </c>
    </row>
    <row r="888" spans="1:4" ht="18.75" customHeight="1">
      <c r="A888" s="12" t="s">
        <v>2099</v>
      </c>
      <c r="B888" s="12" t="s">
        <v>681</v>
      </c>
      <c r="C888" s="12" t="s">
        <v>2067</v>
      </c>
      <c r="D888" s="12" t="s">
        <v>2100</v>
      </c>
    </row>
    <row r="889" spans="1:4" ht="18.75" customHeight="1">
      <c r="A889" s="12" t="s">
        <v>2101</v>
      </c>
      <c r="B889" s="12" t="s">
        <v>681</v>
      </c>
      <c r="C889" s="12" t="s">
        <v>2067</v>
      </c>
      <c r="D889" s="12" t="s">
        <v>2102</v>
      </c>
    </row>
    <row r="890" spans="1:4" ht="18.75" customHeight="1">
      <c r="A890" s="12" t="s">
        <v>2103</v>
      </c>
      <c r="B890" s="12" t="s">
        <v>681</v>
      </c>
      <c r="C890" s="12" t="s">
        <v>2067</v>
      </c>
      <c r="D890" s="12" t="s">
        <v>2104</v>
      </c>
    </row>
    <row r="891" spans="1:4" ht="18.75" customHeight="1">
      <c r="A891" s="12" t="s">
        <v>2105</v>
      </c>
      <c r="B891" s="12" t="s">
        <v>681</v>
      </c>
      <c r="C891" s="12" t="s">
        <v>2067</v>
      </c>
      <c r="D891" s="12" t="s">
        <v>2106</v>
      </c>
    </row>
    <row r="892" spans="1:4" ht="18.75" customHeight="1">
      <c r="A892" s="12" t="s">
        <v>2107</v>
      </c>
      <c r="B892" s="12" t="s">
        <v>681</v>
      </c>
      <c r="C892" s="12" t="s">
        <v>2067</v>
      </c>
      <c r="D892" s="12" t="s">
        <v>2108</v>
      </c>
    </row>
    <row r="893" spans="1:4" ht="18.75" customHeight="1">
      <c r="A893" s="12" t="s">
        <v>2109</v>
      </c>
      <c r="B893" s="12" t="s">
        <v>681</v>
      </c>
      <c r="C893" s="12" t="s">
        <v>2110</v>
      </c>
      <c r="D893" s="12" t="s">
        <v>2111</v>
      </c>
    </row>
    <row r="894" spans="1:4" ht="18.75" customHeight="1">
      <c r="A894" s="12" t="s">
        <v>2112</v>
      </c>
      <c r="B894" s="12" t="s">
        <v>681</v>
      </c>
      <c r="C894" s="12" t="s">
        <v>2110</v>
      </c>
      <c r="D894" s="12" t="s">
        <v>2113</v>
      </c>
    </row>
    <row r="895" spans="1:4" ht="18.75" customHeight="1">
      <c r="A895" s="12" t="s">
        <v>2114</v>
      </c>
      <c r="B895" s="12" t="s">
        <v>681</v>
      </c>
      <c r="C895" s="12" t="s">
        <v>2110</v>
      </c>
      <c r="D895" s="12" t="s">
        <v>2115</v>
      </c>
    </row>
    <row r="896" spans="1:4" ht="18.75" customHeight="1">
      <c r="A896" s="12" t="s">
        <v>2116</v>
      </c>
      <c r="B896" s="12" t="s">
        <v>681</v>
      </c>
      <c r="C896" s="12" t="s">
        <v>2110</v>
      </c>
      <c r="D896" s="12" t="s">
        <v>2117</v>
      </c>
    </row>
    <row r="897" spans="1:4" ht="18.75" customHeight="1">
      <c r="A897" s="12" t="s">
        <v>2118</v>
      </c>
      <c r="B897" s="12" t="s">
        <v>681</v>
      </c>
      <c r="C897" s="12" t="s">
        <v>2110</v>
      </c>
      <c r="D897" s="12" t="s">
        <v>2119</v>
      </c>
    </row>
    <row r="898" spans="1:4" ht="18.75" customHeight="1">
      <c r="A898" s="12" t="s">
        <v>2120</v>
      </c>
      <c r="B898" s="12" t="s">
        <v>681</v>
      </c>
      <c r="C898" s="12" t="s">
        <v>2110</v>
      </c>
      <c r="D898" s="12" t="s">
        <v>2121</v>
      </c>
    </row>
    <row r="899" spans="1:4" ht="18.75" customHeight="1">
      <c r="A899" s="12" t="s">
        <v>2122</v>
      </c>
      <c r="B899" s="12" t="s">
        <v>681</v>
      </c>
      <c r="C899" s="12" t="s">
        <v>2110</v>
      </c>
      <c r="D899" s="12" t="s">
        <v>2123</v>
      </c>
    </row>
    <row r="900" spans="1:4" ht="18.75" customHeight="1">
      <c r="A900" s="12" t="s">
        <v>2124</v>
      </c>
      <c r="B900" s="12" t="s">
        <v>681</v>
      </c>
      <c r="C900" s="12" t="s">
        <v>2110</v>
      </c>
      <c r="D900" s="12" t="s">
        <v>2125</v>
      </c>
    </row>
    <row r="901" spans="1:4" ht="18.75" customHeight="1">
      <c r="A901" s="12" t="s">
        <v>2126</v>
      </c>
      <c r="B901" s="12" t="s">
        <v>681</v>
      </c>
      <c r="C901" s="12" t="s">
        <v>2110</v>
      </c>
      <c r="D901" s="12" t="s">
        <v>2127</v>
      </c>
    </row>
    <row r="902" spans="1:4" ht="18.75" customHeight="1">
      <c r="A902" s="12" t="s">
        <v>2128</v>
      </c>
      <c r="B902" s="12" t="s">
        <v>681</v>
      </c>
      <c r="C902" s="12" t="s">
        <v>2110</v>
      </c>
      <c r="D902" s="12" t="s">
        <v>2129</v>
      </c>
    </row>
    <row r="903" spans="1:4" ht="18.75" customHeight="1">
      <c r="A903" s="12" t="s">
        <v>2130</v>
      </c>
      <c r="B903" s="12" t="s">
        <v>681</v>
      </c>
      <c r="C903" s="12" t="s">
        <v>2110</v>
      </c>
      <c r="D903" s="12" t="s">
        <v>2131</v>
      </c>
    </row>
    <row r="904" spans="1:4" ht="18.75" customHeight="1">
      <c r="A904" s="12" t="s">
        <v>2132</v>
      </c>
      <c r="B904" s="12" t="s">
        <v>681</v>
      </c>
      <c r="C904" s="12" t="s">
        <v>2110</v>
      </c>
      <c r="D904" s="12" t="s">
        <v>2133</v>
      </c>
    </row>
    <row r="905" spans="1:4" ht="18.75" customHeight="1">
      <c r="A905" s="12" t="s">
        <v>2134</v>
      </c>
      <c r="B905" s="12" t="s">
        <v>681</v>
      </c>
      <c r="C905" s="12" t="s">
        <v>2110</v>
      </c>
      <c r="D905" s="12" t="s">
        <v>2135</v>
      </c>
    </row>
    <row r="906" spans="1:4" ht="18.75" customHeight="1">
      <c r="A906" s="12" t="s">
        <v>2136</v>
      </c>
      <c r="B906" s="12" t="s">
        <v>681</v>
      </c>
      <c r="C906" s="12" t="s">
        <v>2110</v>
      </c>
      <c r="D906" s="12" t="s">
        <v>2137</v>
      </c>
    </row>
    <row r="907" spans="1:4" ht="18.75" customHeight="1">
      <c r="A907" s="12" t="s">
        <v>2138</v>
      </c>
      <c r="B907" s="12" t="s">
        <v>681</v>
      </c>
      <c r="C907" s="12" t="s">
        <v>2110</v>
      </c>
      <c r="D907" s="12" t="s">
        <v>2139</v>
      </c>
    </row>
    <row r="908" spans="1:4" ht="18.75" customHeight="1">
      <c r="A908" s="12" t="s">
        <v>2140</v>
      </c>
      <c r="B908" s="12" t="s">
        <v>681</v>
      </c>
      <c r="C908" s="12" t="s">
        <v>2110</v>
      </c>
      <c r="D908" s="12" t="s">
        <v>2141</v>
      </c>
    </row>
    <row r="909" spans="1:4" ht="18.75" customHeight="1">
      <c r="A909" s="12" t="s">
        <v>2142</v>
      </c>
      <c r="B909" s="12" t="s">
        <v>681</v>
      </c>
      <c r="C909" s="12" t="s">
        <v>2110</v>
      </c>
      <c r="D909" s="12" t="s">
        <v>2143</v>
      </c>
    </row>
    <row r="910" spans="1:4" ht="18.75" customHeight="1">
      <c r="A910" s="12" t="s">
        <v>2144</v>
      </c>
      <c r="B910" s="12" t="s">
        <v>681</v>
      </c>
      <c r="C910" s="12" t="s">
        <v>2110</v>
      </c>
      <c r="D910" s="12" t="s">
        <v>2145</v>
      </c>
    </row>
    <row r="911" spans="1:4" ht="18.75" customHeight="1">
      <c r="A911" s="12" t="s">
        <v>2146</v>
      </c>
      <c r="B911" s="12" t="s">
        <v>681</v>
      </c>
      <c r="C911" s="12" t="s">
        <v>2110</v>
      </c>
      <c r="D911" s="12" t="s">
        <v>2147</v>
      </c>
    </row>
    <row r="912" spans="1:4" ht="18.75" customHeight="1">
      <c r="A912" s="12" t="s">
        <v>2148</v>
      </c>
      <c r="B912" s="12" t="s">
        <v>681</v>
      </c>
      <c r="C912" s="12" t="s">
        <v>2110</v>
      </c>
      <c r="D912" s="12" t="s">
        <v>2149</v>
      </c>
    </row>
    <row r="913" spans="1:4" ht="18.75" customHeight="1">
      <c r="A913" s="12" t="s">
        <v>2150</v>
      </c>
      <c r="B913" s="12" t="s">
        <v>681</v>
      </c>
      <c r="C913" s="12" t="s">
        <v>2110</v>
      </c>
      <c r="D913" s="12" t="s">
        <v>2151</v>
      </c>
    </row>
    <row r="914" spans="1:4" ht="18.75" customHeight="1">
      <c r="A914" s="12" t="s">
        <v>2152</v>
      </c>
      <c r="B914" s="12" t="s">
        <v>681</v>
      </c>
      <c r="C914" s="12" t="s">
        <v>2110</v>
      </c>
      <c r="D914" s="12" t="s">
        <v>2153</v>
      </c>
    </row>
    <row r="915" spans="1:4" ht="18.75" customHeight="1">
      <c r="A915" s="12" t="s">
        <v>2154</v>
      </c>
      <c r="B915" s="12" t="s">
        <v>681</v>
      </c>
      <c r="C915" s="12" t="s">
        <v>2110</v>
      </c>
      <c r="D915" s="12" t="s">
        <v>2155</v>
      </c>
    </row>
    <row r="916" spans="1:4" ht="18.75" customHeight="1">
      <c r="A916" s="12" t="s">
        <v>2156</v>
      </c>
      <c r="B916" s="12" t="s">
        <v>681</v>
      </c>
      <c r="C916" s="12" t="s">
        <v>2110</v>
      </c>
      <c r="D916" s="12" t="s">
        <v>2157</v>
      </c>
    </row>
    <row r="917" spans="1:4" ht="18.75" customHeight="1">
      <c r="A917" s="12" t="s">
        <v>2158</v>
      </c>
      <c r="B917" s="12" t="s">
        <v>681</v>
      </c>
      <c r="C917" s="12" t="s">
        <v>2110</v>
      </c>
      <c r="D917" s="12" t="s">
        <v>2159</v>
      </c>
    </row>
    <row r="918" spans="1:4" ht="18.75" customHeight="1">
      <c r="A918" s="12" t="s">
        <v>2160</v>
      </c>
      <c r="B918" s="12" t="s">
        <v>681</v>
      </c>
      <c r="C918" s="12" t="s">
        <v>2161</v>
      </c>
      <c r="D918" s="12" t="s">
        <v>2162</v>
      </c>
    </row>
    <row r="919" spans="1:4" ht="18.75" customHeight="1">
      <c r="A919" s="12" t="s">
        <v>2163</v>
      </c>
      <c r="B919" s="12" t="s">
        <v>681</v>
      </c>
      <c r="C919" s="12" t="s">
        <v>2161</v>
      </c>
      <c r="D919" s="12" t="s">
        <v>2164</v>
      </c>
    </row>
    <row r="920" spans="1:4" ht="18.75" customHeight="1">
      <c r="A920" s="12" t="s">
        <v>2165</v>
      </c>
      <c r="B920" s="12" t="s">
        <v>681</v>
      </c>
      <c r="C920" s="12" t="s">
        <v>2161</v>
      </c>
      <c r="D920" s="12" t="s">
        <v>2166</v>
      </c>
    </row>
    <row r="921" spans="1:4" ht="18.75" customHeight="1">
      <c r="A921" s="12" t="s">
        <v>2167</v>
      </c>
      <c r="B921" s="12" t="s">
        <v>681</v>
      </c>
      <c r="C921" s="12" t="s">
        <v>2161</v>
      </c>
      <c r="D921" s="12" t="s">
        <v>2168</v>
      </c>
    </row>
    <row r="922" spans="1:4" ht="18.75" customHeight="1">
      <c r="A922" s="12" t="s">
        <v>2169</v>
      </c>
      <c r="B922" s="12" t="s">
        <v>681</v>
      </c>
      <c r="C922" s="12" t="s">
        <v>2161</v>
      </c>
      <c r="D922" s="12" t="s">
        <v>2170</v>
      </c>
    </row>
    <row r="923" spans="1:4" ht="18.75" customHeight="1">
      <c r="A923" s="12" t="s">
        <v>2171</v>
      </c>
      <c r="B923" s="12" t="s">
        <v>681</v>
      </c>
      <c r="C923" s="12" t="s">
        <v>2161</v>
      </c>
      <c r="D923" s="12" t="s">
        <v>2172</v>
      </c>
    </row>
    <row r="924" spans="1:4" ht="18.75" customHeight="1">
      <c r="A924" s="12" t="s">
        <v>2173</v>
      </c>
      <c r="B924" s="12" t="s">
        <v>681</v>
      </c>
      <c r="C924" s="12" t="s">
        <v>2161</v>
      </c>
      <c r="D924" s="12" t="s">
        <v>2174</v>
      </c>
    </row>
    <row r="925" spans="1:4" ht="18.75" customHeight="1">
      <c r="A925" s="12" t="s">
        <v>2175</v>
      </c>
      <c r="B925" s="12" t="s">
        <v>681</v>
      </c>
      <c r="C925" s="12" t="s">
        <v>2161</v>
      </c>
      <c r="D925" s="12" t="s">
        <v>2176</v>
      </c>
    </row>
    <row r="926" spans="1:4" ht="18.75" customHeight="1">
      <c r="A926" s="12" t="s">
        <v>2177</v>
      </c>
      <c r="B926" s="12" t="s">
        <v>681</v>
      </c>
      <c r="C926" s="12" t="s">
        <v>2161</v>
      </c>
      <c r="D926" s="12" t="s">
        <v>2178</v>
      </c>
    </row>
    <row r="927" spans="1:4" ht="18.75" customHeight="1">
      <c r="A927" s="12" t="s">
        <v>2179</v>
      </c>
      <c r="B927" s="12" t="s">
        <v>681</v>
      </c>
      <c r="C927" s="12" t="s">
        <v>2161</v>
      </c>
      <c r="D927" s="12" t="s">
        <v>2180</v>
      </c>
    </row>
    <row r="928" spans="1:4" ht="18.75" customHeight="1">
      <c r="A928" s="12" t="s">
        <v>2181</v>
      </c>
      <c r="B928" s="12" t="s">
        <v>681</v>
      </c>
      <c r="C928" s="12" t="s">
        <v>2161</v>
      </c>
      <c r="D928" s="12" t="s">
        <v>2182</v>
      </c>
    </row>
    <row r="929" spans="1:4" ht="18.75" customHeight="1">
      <c r="A929" s="12" t="s">
        <v>2183</v>
      </c>
      <c r="B929" s="12" t="s">
        <v>681</v>
      </c>
      <c r="C929" s="12" t="s">
        <v>2161</v>
      </c>
      <c r="D929" s="12" t="s">
        <v>2184</v>
      </c>
    </row>
    <row r="930" spans="1:4" ht="18.75" customHeight="1">
      <c r="A930" s="12" t="s">
        <v>2185</v>
      </c>
      <c r="B930" s="12" t="s">
        <v>681</v>
      </c>
      <c r="C930" s="12" t="s">
        <v>2161</v>
      </c>
      <c r="D930" s="12" t="s">
        <v>2186</v>
      </c>
    </row>
    <row r="931" spans="1:4" ht="18.75" customHeight="1">
      <c r="A931" s="12" t="s">
        <v>2187</v>
      </c>
      <c r="B931" s="12" t="s">
        <v>681</v>
      </c>
      <c r="C931" s="12" t="s">
        <v>2161</v>
      </c>
      <c r="D931" s="12" t="s">
        <v>2188</v>
      </c>
    </row>
    <row r="932" spans="1:4" ht="18.75" customHeight="1">
      <c r="A932" s="12" t="s">
        <v>2189</v>
      </c>
      <c r="B932" s="12" t="s">
        <v>681</v>
      </c>
      <c r="C932" s="12" t="s">
        <v>2161</v>
      </c>
      <c r="D932" s="12" t="s">
        <v>2190</v>
      </c>
    </row>
    <row r="933" spans="1:4" ht="18.75" customHeight="1">
      <c r="A933" s="12" t="s">
        <v>2191</v>
      </c>
      <c r="B933" s="12" t="s">
        <v>681</v>
      </c>
      <c r="C933" s="12" t="s">
        <v>2161</v>
      </c>
      <c r="D933" s="12" t="s">
        <v>2192</v>
      </c>
    </row>
    <row r="934" spans="1:4" ht="18.75" customHeight="1">
      <c r="A934" s="12" t="s">
        <v>2193</v>
      </c>
      <c r="B934" s="12" t="s">
        <v>681</v>
      </c>
      <c r="C934" s="12" t="s">
        <v>2161</v>
      </c>
      <c r="D934" s="12" t="s">
        <v>2194</v>
      </c>
    </row>
    <row r="935" spans="1:4" ht="18.75" customHeight="1">
      <c r="A935" s="12" t="s">
        <v>2195</v>
      </c>
      <c r="B935" s="12" t="s">
        <v>681</v>
      </c>
      <c r="C935" s="12" t="s">
        <v>2161</v>
      </c>
      <c r="D935" s="12" t="s">
        <v>2196</v>
      </c>
    </row>
    <row r="936" spans="1:4" ht="18.75" customHeight="1">
      <c r="A936" s="12" t="s">
        <v>2197</v>
      </c>
      <c r="B936" s="12" t="s">
        <v>681</v>
      </c>
      <c r="C936" s="12" t="s">
        <v>2161</v>
      </c>
      <c r="D936" s="12" t="s">
        <v>2198</v>
      </c>
    </row>
    <row r="937" spans="1:4" ht="18.75" customHeight="1">
      <c r="A937" s="12" t="s">
        <v>2199</v>
      </c>
      <c r="B937" s="12" t="s">
        <v>681</v>
      </c>
      <c r="C937" s="12" t="s">
        <v>2161</v>
      </c>
      <c r="D937" s="12" t="s">
        <v>2200</v>
      </c>
    </row>
    <row r="938" spans="1:4" ht="18.75" customHeight="1">
      <c r="A938" s="12" t="s">
        <v>2201</v>
      </c>
      <c r="B938" s="12" t="s">
        <v>681</v>
      </c>
      <c r="C938" s="12" t="s">
        <v>2161</v>
      </c>
      <c r="D938" s="12" t="s">
        <v>2202</v>
      </c>
    </row>
    <row r="939" spans="1:4" ht="18.75" customHeight="1">
      <c r="A939" s="12" t="s">
        <v>2203</v>
      </c>
      <c r="B939" s="12" t="s">
        <v>681</v>
      </c>
      <c r="C939" s="12" t="s">
        <v>2161</v>
      </c>
      <c r="D939" s="12" t="s">
        <v>2204</v>
      </c>
    </row>
    <row r="940" spans="1:4" ht="18.75" customHeight="1">
      <c r="A940" s="12" t="s">
        <v>2205</v>
      </c>
      <c r="B940" s="12" t="s">
        <v>681</v>
      </c>
      <c r="C940" s="12" t="s">
        <v>2161</v>
      </c>
      <c r="D940" s="12" t="s">
        <v>2206</v>
      </c>
    </row>
    <row r="941" spans="1:4" ht="18.75" customHeight="1">
      <c r="A941" s="12" t="s">
        <v>2207</v>
      </c>
      <c r="B941" s="12" t="s">
        <v>681</v>
      </c>
      <c r="C941" s="12" t="s">
        <v>2161</v>
      </c>
      <c r="D941" s="12" t="s">
        <v>2208</v>
      </c>
    </row>
    <row r="942" spans="1:4" ht="18.75" customHeight="1">
      <c r="A942" s="12" t="s">
        <v>2209</v>
      </c>
      <c r="B942" s="12" t="s">
        <v>681</v>
      </c>
      <c r="C942" s="12" t="s">
        <v>2161</v>
      </c>
      <c r="D942" s="12" t="s">
        <v>2210</v>
      </c>
    </row>
    <row r="943" spans="1:4" ht="18.75" customHeight="1">
      <c r="A943" s="12" t="s">
        <v>2211</v>
      </c>
      <c r="B943" s="12" t="s">
        <v>681</v>
      </c>
      <c r="C943" s="12" t="s">
        <v>2161</v>
      </c>
      <c r="D943" s="12" t="s">
        <v>2212</v>
      </c>
    </row>
    <row r="944" spans="1:4" ht="18.75" customHeight="1">
      <c r="A944" s="12" t="s">
        <v>2213</v>
      </c>
      <c r="B944" s="12" t="s">
        <v>681</v>
      </c>
      <c r="C944" s="12" t="s">
        <v>2161</v>
      </c>
      <c r="D944" s="12" t="s">
        <v>2214</v>
      </c>
    </row>
    <row r="945" spans="1:4" ht="18.75" customHeight="1">
      <c r="A945" s="12" t="s">
        <v>2215</v>
      </c>
      <c r="B945" s="12" t="s">
        <v>681</v>
      </c>
      <c r="C945" s="12" t="s">
        <v>2161</v>
      </c>
      <c r="D945" s="12" t="s">
        <v>2216</v>
      </c>
    </row>
    <row r="946" spans="1:4" ht="18.75" customHeight="1">
      <c r="A946" s="12" t="s">
        <v>2217</v>
      </c>
      <c r="B946" s="12" t="s">
        <v>681</v>
      </c>
      <c r="C946" s="12" t="s">
        <v>2161</v>
      </c>
      <c r="D946" s="12" t="s">
        <v>2218</v>
      </c>
    </row>
    <row r="947" spans="1:4" ht="18.75" customHeight="1">
      <c r="A947" s="12" t="s">
        <v>2219</v>
      </c>
      <c r="B947" s="12" t="s">
        <v>681</v>
      </c>
      <c r="C947" s="12" t="s">
        <v>2161</v>
      </c>
      <c r="D947" s="12" t="s">
        <v>2220</v>
      </c>
    </row>
    <row r="948" spans="1:4" ht="18.75" customHeight="1">
      <c r="A948" s="12" t="s">
        <v>2221</v>
      </c>
      <c r="B948" s="12" t="s">
        <v>681</v>
      </c>
      <c r="C948" s="12" t="s">
        <v>2161</v>
      </c>
      <c r="D948" s="12" t="s">
        <v>2222</v>
      </c>
    </row>
    <row r="949" spans="1:4" ht="18.75" customHeight="1">
      <c r="A949" s="12" t="s">
        <v>2223</v>
      </c>
      <c r="B949" s="12" t="s">
        <v>681</v>
      </c>
      <c r="C949" s="12" t="s">
        <v>2161</v>
      </c>
      <c r="D949" s="12" t="s">
        <v>2224</v>
      </c>
    </row>
    <row r="950" spans="1:4" ht="18.75" customHeight="1">
      <c r="A950" s="12" t="s">
        <v>2225</v>
      </c>
      <c r="B950" s="12" t="s">
        <v>681</v>
      </c>
      <c r="C950" s="12" t="s">
        <v>2161</v>
      </c>
      <c r="D950" s="12" t="s">
        <v>2226</v>
      </c>
    </row>
    <row r="951" spans="1:4" ht="18.75" customHeight="1">
      <c r="A951" s="12" t="s">
        <v>2227</v>
      </c>
      <c r="B951" s="12" t="s">
        <v>681</v>
      </c>
      <c r="C951" s="12" t="s">
        <v>2161</v>
      </c>
      <c r="D951" s="12" t="s">
        <v>2228</v>
      </c>
    </row>
    <row r="952" spans="1:4" ht="18.75" customHeight="1">
      <c r="A952" s="12" t="s">
        <v>2229</v>
      </c>
      <c r="B952" s="12" t="s">
        <v>681</v>
      </c>
      <c r="C952" s="12" t="s">
        <v>2161</v>
      </c>
      <c r="D952" s="12" t="s">
        <v>2230</v>
      </c>
    </row>
    <row r="953" spans="1:4" ht="18.75" customHeight="1">
      <c r="A953" s="12" t="s">
        <v>2231</v>
      </c>
      <c r="B953" s="12" t="s">
        <v>681</v>
      </c>
      <c r="C953" s="12" t="s">
        <v>2161</v>
      </c>
      <c r="D953" s="12" t="s">
        <v>2232</v>
      </c>
    </row>
    <row r="954" spans="1:4" ht="18.75" customHeight="1">
      <c r="A954" s="12" t="s">
        <v>2233</v>
      </c>
      <c r="B954" s="12" t="s">
        <v>681</v>
      </c>
      <c r="C954" s="12" t="s">
        <v>2161</v>
      </c>
      <c r="D954" s="12" t="s">
        <v>2234</v>
      </c>
    </row>
    <row r="955" spans="1:4" ht="18.75" customHeight="1">
      <c r="A955" s="12" t="s">
        <v>2235</v>
      </c>
      <c r="B955" s="12" t="s">
        <v>681</v>
      </c>
      <c r="C955" s="12" t="s">
        <v>2161</v>
      </c>
      <c r="D955" s="12" t="s">
        <v>2236</v>
      </c>
    </row>
    <row r="956" spans="1:4" ht="18.75" customHeight="1">
      <c r="A956" s="12" t="s">
        <v>2237</v>
      </c>
      <c r="B956" s="12" t="s">
        <v>681</v>
      </c>
      <c r="C956" s="12" t="s">
        <v>2161</v>
      </c>
      <c r="D956" s="12" t="s">
        <v>2238</v>
      </c>
    </row>
    <row r="957" spans="1:4" ht="18.75" customHeight="1">
      <c r="A957" s="12" t="s">
        <v>2239</v>
      </c>
      <c r="B957" s="12" t="s">
        <v>681</v>
      </c>
      <c r="C957" s="12" t="s">
        <v>2161</v>
      </c>
      <c r="D957" s="12" t="s">
        <v>2240</v>
      </c>
    </row>
    <row r="958" spans="1:4" ht="18.75" customHeight="1">
      <c r="A958" s="12" t="s">
        <v>2241</v>
      </c>
      <c r="B958" s="12" t="s">
        <v>681</v>
      </c>
      <c r="C958" s="12" t="s">
        <v>2161</v>
      </c>
      <c r="D958" s="12" t="s">
        <v>2242</v>
      </c>
    </row>
    <row r="959" spans="1:4" ht="18.75" customHeight="1">
      <c r="A959" s="12" t="s">
        <v>2243</v>
      </c>
      <c r="B959" s="12" t="s">
        <v>681</v>
      </c>
      <c r="C959" s="12" t="s">
        <v>2161</v>
      </c>
      <c r="D959" s="12" t="s">
        <v>2244</v>
      </c>
    </row>
    <row r="960" spans="1:4" ht="18.75" customHeight="1">
      <c r="A960" s="12" t="s">
        <v>2245</v>
      </c>
      <c r="B960" s="12" t="s">
        <v>681</v>
      </c>
      <c r="C960" s="12" t="s">
        <v>2161</v>
      </c>
      <c r="D960" s="12" t="s">
        <v>2246</v>
      </c>
    </row>
    <row r="961" spans="1:4" ht="18.75" customHeight="1">
      <c r="A961" s="12" t="s">
        <v>2247</v>
      </c>
      <c r="B961" s="12" t="s">
        <v>681</v>
      </c>
      <c r="C961" s="12" t="s">
        <v>2161</v>
      </c>
      <c r="D961" s="12" t="s">
        <v>2248</v>
      </c>
    </row>
    <row r="962" spans="1:4" ht="18.75" customHeight="1">
      <c r="A962" s="12" t="s">
        <v>2249</v>
      </c>
      <c r="B962" s="12" t="s">
        <v>2250</v>
      </c>
      <c r="C962" s="12" t="s">
        <v>2251</v>
      </c>
      <c r="D962" s="12" t="s">
        <v>2252</v>
      </c>
    </row>
    <row r="963" spans="1:4" ht="18.75" customHeight="1">
      <c r="A963" s="12" t="s">
        <v>2253</v>
      </c>
      <c r="B963" s="12" t="s">
        <v>2250</v>
      </c>
      <c r="C963" s="12" t="s">
        <v>2251</v>
      </c>
      <c r="D963" s="12" t="s">
        <v>2254</v>
      </c>
    </row>
    <row r="964" spans="1:4" ht="18.75" customHeight="1">
      <c r="A964" s="12" t="s">
        <v>2255</v>
      </c>
      <c r="B964" s="12" t="s">
        <v>2250</v>
      </c>
      <c r="C964" s="12" t="s">
        <v>2251</v>
      </c>
      <c r="D964" s="12" t="s">
        <v>2256</v>
      </c>
    </row>
    <row r="965" spans="1:4" ht="18.75" customHeight="1">
      <c r="A965" s="12" t="s">
        <v>2257</v>
      </c>
      <c r="B965" s="12" t="s">
        <v>2250</v>
      </c>
      <c r="C965" s="12" t="s">
        <v>2251</v>
      </c>
      <c r="D965" s="12" t="s">
        <v>2258</v>
      </c>
    </row>
    <row r="966" spans="1:4" ht="18.75" customHeight="1">
      <c r="A966" s="12" t="s">
        <v>2259</v>
      </c>
      <c r="B966" s="12" t="s">
        <v>2250</v>
      </c>
      <c r="C966" s="12" t="s">
        <v>2251</v>
      </c>
      <c r="D966" s="12" t="s">
        <v>2260</v>
      </c>
    </row>
    <row r="967" spans="1:4" ht="18.75" customHeight="1">
      <c r="A967" s="12" t="s">
        <v>2261</v>
      </c>
      <c r="B967" s="12" t="s">
        <v>2250</v>
      </c>
      <c r="C967" s="12" t="s">
        <v>2251</v>
      </c>
      <c r="D967" s="12" t="s">
        <v>2262</v>
      </c>
    </row>
    <row r="968" spans="1:4" ht="18.75" customHeight="1">
      <c r="A968" s="12" t="s">
        <v>2263</v>
      </c>
      <c r="B968" s="12" t="s">
        <v>2250</v>
      </c>
      <c r="C968" s="12" t="s">
        <v>2264</v>
      </c>
      <c r="D968" s="12" t="s">
        <v>2265</v>
      </c>
    </row>
    <row r="969" spans="1:4" ht="18.75" customHeight="1">
      <c r="A969" s="12" t="s">
        <v>2266</v>
      </c>
      <c r="B969" s="12" t="s">
        <v>2250</v>
      </c>
      <c r="C969" s="12" t="s">
        <v>2264</v>
      </c>
      <c r="D969" s="12" t="s">
        <v>2267</v>
      </c>
    </row>
    <row r="970" spans="1:4" ht="18.75" customHeight="1">
      <c r="A970" s="12" t="s">
        <v>2268</v>
      </c>
      <c r="B970" s="12" t="s">
        <v>2250</v>
      </c>
      <c r="C970" s="12" t="s">
        <v>2264</v>
      </c>
      <c r="D970" s="12" t="s">
        <v>2269</v>
      </c>
    </row>
    <row r="971" spans="1:4" ht="18.75" customHeight="1">
      <c r="A971" s="12" t="s">
        <v>2270</v>
      </c>
      <c r="B971" s="12" t="s">
        <v>2250</v>
      </c>
      <c r="C971" s="12" t="s">
        <v>2264</v>
      </c>
      <c r="D971" s="12" t="s">
        <v>2271</v>
      </c>
    </row>
    <row r="972" spans="1:4" ht="18.75" customHeight="1">
      <c r="A972" s="12" t="s">
        <v>2272</v>
      </c>
      <c r="B972" s="12" t="s">
        <v>2250</v>
      </c>
      <c r="C972" s="12" t="s">
        <v>2264</v>
      </c>
      <c r="D972" s="12" t="s">
        <v>2273</v>
      </c>
    </row>
    <row r="973" spans="1:4" ht="18.75" customHeight="1">
      <c r="A973" s="12" t="s">
        <v>2274</v>
      </c>
      <c r="B973" s="12" t="s">
        <v>2250</v>
      </c>
      <c r="C973" s="12" t="s">
        <v>2264</v>
      </c>
      <c r="D973" s="12" t="s">
        <v>2275</v>
      </c>
    </row>
    <row r="974" spans="1:4" ht="18.75" customHeight="1">
      <c r="A974" s="12" t="s">
        <v>2276</v>
      </c>
      <c r="B974" s="12" t="s">
        <v>2250</v>
      </c>
      <c r="C974" s="12" t="s">
        <v>2277</v>
      </c>
      <c r="D974" s="12" t="s">
        <v>2278</v>
      </c>
    </row>
    <row r="975" spans="1:4" ht="18.75" customHeight="1">
      <c r="A975" s="12" t="s">
        <v>2279</v>
      </c>
      <c r="B975" s="12" t="s">
        <v>2250</v>
      </c>
      <c r="C975" s="12" t="s">
        <v>2277</v>
      </c>
      <c r="D975" s="12" t="s">
        <v>2280</v>
      </c>
    </row>
    <row r="976" spans="1:4" ht="18.75" customHeight="1">
      <c r="A976" s="12" t="s">
        <v>2281</v>
      </c>
      <c r="B976" s="12" t="s">
        <v>2250</v>
      </c>
      <c r="C976" s="12" t="s">
        <v>2277</v>
      </c>
      <c r="D976" s="12" t="s">
        <v>2282</v>
      </c>
    </row>
    <row r="977" spans="1:4" ht="18.75" customHeight="1">
      <c r="A977" s="12" t="s">
        <v>2283</v>
      </c>
      <c r="B977" s="12" t="s">
        <v>2250</v>
      </c>
      <c r="C977" s="12" t="s">
        <v>2277</v>
      </c>
      <c r="D977" s="12" t="s">
        <v>2284</v>
      </c>
    </row>
    <row r="978" spans="1:4" ht="18.75" customHeight="1">
      <c r="A978" s="12" t="s">
        <v>2285</v>
      </c>
      <c r="B978" s="12" t="s">
        <v>2250</v>
      </c>
      <c r="C978" s="12" t="s">
        <v>2277</v>
      </c>
      <c r="D978" s="12" t="s">
        <v>2286</v>
      </c>
    </row>
    <row r="979" spans="1:4" ht="18.75" customHeight="1">
      <c r="A979" s="12" t="s">
        <v>2287</v>
      </c>
      <c r="B979" s="12" t="s">
        <v>2250</v>
      </c>
      <c r="C979" s="12" t="s">
        <v>2288</v>
      </c>
      <c r="D979" s="12" t="s">
        <v>2289</v>
      </c>
    </row>
    <row r="980" spans="1:4" ht="18.75" customHeight="1">
      <c r="A980" s="12" t="s">
        <v>2290</v>
      </c>
      <c r="B980" s="12" t="s">
        <v>2250</v>
      </c>
      <c r="C980" s="12" t="s">
        <v>2288</v>
      </c>
      <c r="D980" s="12" t="s">
        <v>2291</v>
      </c>
    </row>
    <row r="981" spans="1:4" ht="18.75" customHeight="1">
      <c r="A981" s="12" t="s">
        <v>2292</v>
      </c>
      <c r="B981" s="12" t="s">
        <v>2250</v>
      </c>
      <c r="C981" s="12" t="s">
        <v>2288</v>
      </c>
      <c r="D981" s="12" t="s">
        <v>2293</v>
      </c>
    </row>
    <row r="982" spans="1:4" ht="18.75" customHeight="1">
      <c r="A982" s="12" t="s">
        <v>2294</v>
      </c>
      <c r="B982" s="12" t="s">
        <v>2250</v>
      </c>
      <c r="C982" s="12" t="s">
        <v>2288</v>
      </c>
      <c r="D982" s="12" t="s">
        <v>2295</v>
      </c>
    </row>
    <row r="983" spans="1:4" ht="18.75" customHeight="1">
      <c r="A983" s="12" t="s">
        <v>2296</v>
      </c>
      <c r="B983" s="12" t="s">
        <v>2250</v>
      </c>
      <c r="C983" s="12" t="s">
        <v>2288</v>
      </c>
      <c r="D983" s="12" t="s">
        <v>2297</v>
      </c>
    </row>
    <row r="984" spans="1:4" ht="18.75" customHeight="1">
      <c r="A984" s="12" t="s">
        <v>2298</v>
      </c>
      <c r="B984" s="12" t="s">
        <v>2250</v>
      </c>
      <c r="C984" s="12" t="s">
        <v>2288</v>
      </c>
      <c r="D984" s="12" t="s">
        <v>2299</v>
      </c>
    </row>
    <row r="985" spans="1:4" ht="18.75" customHeight="1">
      <c r="A985" s="12" t="s">
        <v>2300</v>
      </c>
      <c r="B985" s="12" t="s">
        <v>2250</v>
      </c>
      <c r="C985" s="12" t="s">
        <v>2288</v>
      </c>
      <c r="D985" s="12" t="s">
        <v>2301</v>
      </c>
    </row>
    <row r="986" spans="1:4" ht="18.75" customHeight="1">
      <c r="A986" s="12" t="s">
        <v>2302</v>
      </c>
      <c r="B986" s="12" t="s">
        <v>2250</v>
      </c>
      <c r="C986" s="12" t="s">
        <v>2288</v>
      </c>
      <c r="D986" s="12" t="s">
        <v>2303</v>
      </c>
    </row>
    <row r="987" spans="1:4" ht="18.75" customHeight="1">
      <c r="A987" s="12" t="s">
        <v>2304</v>
      </c>
      <c r="B987" s="12" t="s">
        <v>2250</v>
      </c>
      <c r="C987" s="12" t="s">
        <v>2288</v>
      </c>
      <c r="D987" s="12" t="s">
        <v>2305</v>
      </c>
    </row>
    <row r="988" spans="1:4" ht="18.75" customHeight="1">
      <c r="A988" s="12" t="s">
        <v>2306</v>
      </c>
      <c r="B988" s="12" t="s">
        <v>2250</v>
      </c>
      <c r="C988" s="12" t="s">
        <v>2288</v>
      </c>
      <c r="D988" s="12" t="s">
        <v>2307</v>
      </c>
    </row>
    <row r="989" spans="1:4" ht="18.75" customHeight="1">
      <c r="A989" s="12" t="s">
        <v>2308</v>
      </c>
      <c r="B989" s="12" t="s">
        <v>2309</v>
      </c>
      <c r="C989" s="12" t="s">
        <v>2310</v>
      </c>
      <c r="D989" s="12" t="s">
        <v>2311</v>
      </c>
    </row>
    <row r="990" spans="1:4" ht="18.75" customHeight="1">
      <c r="A990" s="12" t="s">
        <v>2312</v>
      </c>
      <c r="B990" s="12" t="s">
        <v>2309</v>
      </c>
      <c r="C990" s="12" t="s">
        <v>2310</v>
      </c>
      <c r="D990" s="12" t="s">
        <v>2313</v>
      </c>
    </row>
    <row r="991" spans="1:4" ht="18.75" customHeight="1">
      <c r="A991" s="12" t="s">
        <v>2314</v>
      </c>
      <c r="B991" s="12" t="s">
        <v>2309</v>
      </c>
      <c r="C991" s="12" t="s">
        <v>2310</v>
      </c>
      <c r="D991" s="12" t="s">
        <v>2315</v>
      </c>
    </row>
    <row r="992" spans="1:4" ht="18.75" customHeight="1">
      <c r="A992" s="12" t="s">
        <v>2316</v>
      </c>
      <c r="B992" s="12" t="s">
        <v>2309</v>
      </c>
      <c r="C992" s="12" t="s">
        <v>2310</v>
      </c>
      <c r="D992" s="12" t="s">
        <v>2317</v>
      </c>
    </row>
    <row r="993" spans="1:4" ht="18.75" customHeight="1">
      <c r="A993" s="12" t="s">
        <v>2318</v>
      </c>
      <c r="B993" s="12" t="s">
        <v>2309</v>
      </c>
      <c r="C993" s="12" t="s">
        <v>2310</v>
      </c>
      <c r="D993" s="12" t="s">
        <v>2319</v>
      </c>
    </row>
    <row r="994" spans="1:4" ht="18.75" customHeight="1">
      <c r="A994" s="12" t="s">
        <v>2320</v>
      </c>
      <c r="B994" s="12" t="s">
        <v>2309</v>
      </c>
      <c r="C994" s="12" t="s">
        <v>2310</v>
      </c>
      <c r="D994" s="12" t="s">
        <v>2321</v>
      </c>
    </row>
    <row r="995" spans="1:4" ht="18.75" customHeight="1">
      <c r="A995" s="12" t="s">
        <v>2322</v>
      </c>
      <c r="B995" s="12" t="s">
        <v>2309</v>
      </c>
      <c r="C995" s="12" t="s">
        <v>2310</v>
      </c>
      <c r="D995" s="12" t="s">
        <v>2323</v>
      </c>
    </row>
    <row r="996" spans="1:4" ht="18.75" customHeight="1">
      <c r="A996" s="12" t="s">
        <v>2324</v>
      </c>
      <c r="B996" s="12" t="s">
        <v>2309</v>
      </c>
      <c r="C996" s="12" t="s">
        <v>2310</v>
      </c>
      <c r="D996" s="12" t="s">
        <v>2325</v>
      </c>
    </row>
    <row r="997" spans="1:4" ht="18.75" customHeight="1">
      <c r="A997" s="12" t="s">
        <v>2326</v>
      </c>
      <c r="B997" s="12" t="s">
        <v>2309</v>
      </c>
      <c r="C997" s="12" t="s">
        <v>2310</v>
      </c>
      <c r="D997" s="12" t="s">
        <v>2327</v>
      </c>
    </row>
    <row r="998" spans="1:4" ht="18.75" customHeight="1">
      <c r="A998" s="12" t="s">
        <v>2328</v>
      </c>
      <c r="B998" s="12" t="s">
        <v>2309</v>
      </c>
      <c r="C998" s="12" t="s">
        <v>2310</v>
      </c>
      <c r="D998" s="12" t="s">
        <v>2329</v>
      </c>
    </row>
    <row r="999" spans="1:4" ht="18.75" customHeight="1">
      <c r="A999" s="12" t="s">
        <v>2330</v>
      </c>
      <c r="B999" s="12" t="s">
        <v>2309</v>
      </c>
      <c r="C999" s="12" t="s">
        <v>2310</v>
      </c>
      <c r="D999" s="12" t="s">
        <v>2331</v>
      </c>
    </row>
    <row r="1000" spans="1:4" ht="18.75" customHeight="1">
      <c r="A1000" s="12" t="s">
        <v>2332</v>
      </c>
      <c r="B1000" s="12" t="s">
        <v>2309</v>
      </c>
      <c r="C1000" s="12" t="s">
        <v>2310</v>
      </c>
      <c r="D1000" s="12" t="s">
        <v>2333</v>
      </c>
    </row>
    <row r="1001" spans="1:4" ht="18.75" customHeight="1">
      <c r="A1001" s="12" t="s">
        <v>2334</v>
      </c>
      <c r="B1001" s="12" t="s">
        <v>2309</v>
      </c>
      <c r="C1001" s="12" t="s">
        <v>2335</v>
      </c>
      <c r="D1001" s="12" t="s">
        <v>2336</v>
      </c>
    </row>
    <row r="1002" spans="1:4" ht="18.75" customHeight="1">
      <c r="A1002" s="12" t="s">
        <v>2337</v>
      </c>
      <c r="B1002" s="12" t="s">
        <v>2309</v>
      </c>
      <c r="C1002" s="12" t="s">
        <v>2335</v>
      </c>
      <c r="D1002" s="12" t="s">
        <v>2338</v>
      </c>
    </row>
    <row r="1003" spans="1:4" ht="18.75" customHeight="1">
      <c r="A1003" s="12" t="s">
        <v>2339</v>
      </c>
      <c r="B1003" s="12" t="s">
        <v>2309</v>
      </c>
      <c r="C1003" s="12" t="s">
        <v>2335</v>
      </c>
      <c r="D1003" s="12" t="s">
        <v>2340</v>
      </c>
    </row>
    <row r="1004" spans="1:4" ht="18.75" customHeight="1">
      <c r="A1004" s="12" t="s">
        <v>2341</v>
      </c>
      <c r="B1004" s="12" t="s">
        <v>2309</v>
      </c>
      <c r="C1004" s="12" t="s">
        <v>2335</v>
      </c>
      <c r="D1004" s="12" t="s">
        <v>2342</v>
      </c>
    </row>
    <row r="1005" spans="1:4" ht="18.75" customHeight="1">
      <c r="A1005" s="12" t="s">
        <v>2343</v>
      </c>
      <c r="B1005" s="12" t="s">
        <v>2309</v>
      </c>
      <c r="C1005" s="12" t="s">
        <v>2335</v>
      </c>
      <c r="D1005" s="12" t="s">
        <v>2344</v>
      </c>
    </row>
    <row r="1006" spans="1:4" ht="18.75" customHeight="1">
      <c r="A1006" s="12" t="s">
        <v>2345</v>
      </c>
      <c r="B1006" s="12" t="s">
        <v>2309</v>
      </c>
      <c r="C1006" s="12" t="s">
        <v>2335</v>
      </c>
      <c r="D1006" s="12" t="s">
        <v>2346</v>
      </c>
    </row>
    <row r="1007" spans="1:4" ht="18.75" customHeight="1">
      <c r="A1007" s="12" t="s">
        <v>2347</v>
      </c>
      <c r="B1007" s="12" t="s">
        <v>2309</v>
      </c>
      <c r="C1007" s="12" t="s">
        <v>2335</v>
      </c>
      <c r="D1007" s="12" t="s">
        <v>2348</v>
      </c>
    </row>
    <row r="1008" spans="1:4" ht="18.75" customHeight="1">
      <c r="A1008" s="12" t="s">
        <v>2349</v>
      </c>
      <c r="B1008" s="12" t="s">
        <v>2309</v>
      </c>
      <c r="C1008" s="12" t="s">
        <v>2335</v>
      </c>
      <c r="D1008" s="12" t="s">
        <v>2350</v>
      </c>
    </row>
    <row r="1009" spans="1:4" ht="18.75" customHeight="1">
      <c r="A1009" s="12" t="s">
        <v>2351</v>
      </c>
      <c r="B1009" s="12" t="s">
        <v>2309</v>
      </c>
      <c r="C1009" s="12" t="s">
        <v>2335</v>
      </c>
      <c r="D1009" s="12" t="s">
        <v>2352</v>
      </c>
    </row>
    <row r="1010" spans="1:4" ht="18.75" customHeight="1">
      <c r="A1010" s="12" t="s">
        <v>2353</v>
      </c>
      <c r="B1010" s="12" t="s">
        <v>2309</v>
      </c>
      <c r="C1010" s="12" t="s">
        <v>2335</v>
      </c>
      <c r="D1010" s="12" t="s">
        <v>2354</v>
      </c>
    </row>
    <row r="1011" spans="1:4" ht="18.75" customHeight="1">
      <c r="A1011" s="12" t="s">
        <v>2355</v>
      </c>
      <c r="B1011" s="12" t="s">
        <v>2309</v>
      </c>
      <c r="C1011" s="12" t="s">
        <v>2335</v>
      </c>
      <c r="D1011" s="12" t="s">
        <v>2356</v>
      </c>
    </row>
    <row r="1012" spans="1:4" ht="18.75" customHeight="1">
      <c r="A1012" s="12" t="s">
        <v>2357</v>
      </c>
      <c r="B1012" s="12" t="s">
        <v>2309</v>
      </c>
      <c r="C1012" s="12" t="s">
        <v>2335</v>
      </c>
      <c r="D1012" s="12" t="s">
        <v>2358</v>
      </c>
    </row>
    <row r="1013" spans="1:4" ht="18.75" customHeight="1">
      <c r="A1013" s="12" t="s">
        <v>2359</v>
      </c>
      <c r="B1013" s="12" t="s">
        <v>2309</v>
      </c>
      <c r="C1013" s="12" t="s">
        <v>2335</v>
      </c>
      <c r="D1013" s="12" t="s">
        <v>2360</v>
      </c>
    </row>
    <row r="1014" spans="1:4" ht="18.75" customHeight="1">
      <c r="A1014" s="12" t="s">
        <v>2361</v>
      </c>
      <c r="B1014" s="12" t="s">
        <v>2309</v>
      </c>
      <c r="C1014" s="12" t="s">
        <v>2362</v>
      </c>
      <c r="D1014" s="12" t="s">
        <v>2363</v>
      </c>
    </row>
    <row r="1015" spans="1:4" ht="18.75" customHeight="1">
      <c r="A1015" s="12" t="s">
        <v>2364</v>
      </c>
      <c r="B1015" s="12" t="s">
        <v>2309</v>
      </c>
      <c r="C1015" s="12" t="s">
        <v>2362</v>
      </c>
      <c r="D1015" s="12" t="s">
        <v>2365</v>
      </c>
    </row>
    <row r="1016" spans="1:4" ht="18.75" customHeight="1">
      <c r="A1016" s="12" t="s">
        <v>2366</v>
      </c>
      <c r="B1016" s="12" t="s">
        <v>2309</v>
      </c>
      <c r="C1016" s="12" t="s">
        <v>2362</v>
      </c>
      <c r="D1016" s="12" t="s">
        <v>2367</v>
      </c>
    </row>
    <row r="1017" spans="1:4" ht="18.75" customHeight="1">
      <c r="A1017" s="12" t="s">
        <v>2368</v>
      </c>
      <c r="B1017" s="12" t="s">
        <v>2309</v>
      </c>
      <c r="C1017" s="12" t="s">
        <v>2362</v>
      </c>
      <c r="D1017" s="12" t="s">
        <v>2369</v>
      </c>
    </row>
    <row r="1018" spans="1:4" ht="18.75" customHeight="1">
      <c r="A1018" s="12" t="s">
        <v>2370</v>
      </c>
      <c r="B1018" s="12" t="s">
        <v>2309</v>
      </c>
      <c r="C1018" s="12" t="s">
        <v>2362</v>
      </c>
      <c r="D1018" s="12" t="s">
        <v>2371</v>
      </c>
    </row>
    <row r="1019" spans="1:4" ht="18.75" customHeight="1">
      <c r="A1019" s="12" t="s">
        <v>2372</v>
      </c>
      <c r="B1019" s="12" t="s">
        <v>2309</v>
      </c>
      <c r="C1019" s="12" t="s">
        <v>2362</v>
      </c>
      <c r="D1019" s="12" t="s">
        <v>2373</v>
      </c>
    </row>
    <row r="1020" spans="1:4" ht="18.75" customHeight="1">
      <c r="A1020" s="12" t="s">
        <v>2374</v>
      </c>
      <c r="B1020" s="12" t="s">
        <v>2309</v>
      </c>
      <c r="C1020" s="12" t="s">
        <v>2362</v>
      </c>
      <c r="D1020" s="12" t="s">
        <v>2375</v>
      </c>
    </row>
    <row r="1021" spans="1:4" ht="18.75" customHeight="1">
      <c r="A1021" s="12" t="s">
        <v>2376</v>
      </c>
      <c r="B1021" s="12" t="s">
        <v>2309</v>
      </c>
      <c r="C1021" s="12" t="s">
        <v>2362</v>
      </c>
      <c r="D1021" s="12" t="s">
        <v>2377</v>
      </c>
    </row>
    <row r="1022" spans="1:4" ht="18.75" customHeight="1">
      <c r="A1022" s="12" t="s">
        <v>2378</v>
      </c>
      <c r="B1022" s="12" t="s">
        <v>2309</v>
      </c>
      <c r="C1022" s="12" t="s">
        <v>2362</v>
      </c>
      <c r="D1022" s="12" t="s">
        <v>2379</v>
      </c>
    </row>
    <row r="1023" spans="1:4" ht="18.75" customHeight="1">
      <c r="A1023" s="12" t="s">
        <v>2380</v>
      </c>
      <c r="B1023" s="12" t="s">
        <v>2309</v>
      </c>
      <c r="C1023" s="12" t="s">
        <v>2362</v>
      </c>
      <c r="D1023" s="12" t="s">
        <v>2381</v>
      </c>
    </row>
    <row r="1024" spans="1:4" ht="18.75" customHeight="1">
      <c r="A1024" s="12" t="s">
        <v>2382</v>
      </c>
      <c r="B1024" s="12" t="s">
        <v>2309</v>
      </c>
      <c r="C1024" s="12" t="s">
        <v>2362</v>
      </c>
      <c r="D1024" s="12" t="s">
        <v>2383</v>
      </c>
    </row>
    <row r="1025" spans="1:4" ht="18.75" customHeight="1">
      <c r="A1025" s="12" t="s">
        <v>2384</v>
      </c>
      <c r="B1025" s="12" t="s">
        <v>2309</v>
      </c>
      <c r="C1025" s="12" t="s">
        <v>2362</v>
      </c>
      <c r="D1025" s="12" t="s">
        <v>2385</v>
      </c>
    </row>
    <row r="1026" spans="1:4" ht="18.75" customHeight="1">
      <c r="A1026" s="12" t="s">
        <v>2386</v>
      </c>
      <c r="B1026" s="12" t="s">
        <v>2309</v>
      </c>
      <c r="C1026" s="12" t="s">
        <v>2362</v>
      </c>
      <c r="D1026" s="12" t="s">
        <v>2387</v>
      </c>
    </row>
    <row r="1027" spans="1:4" ht="18.75" customHeight="1">
      <c r="A1027" s="12" t="s">
        <v>2388</v>
      </c>
      <c r="B1027" s="12" t="s">
        <v>2309</v>
      </c>
      <c r="C1027" s="12" t="s">
        <v>2389</v>
      </c>
      <c r="D1027" s="12" t="s">
        <v>2390</v>
      </c>
    </row>
    <row r="1028" spans="1:4" ht="18.75" customHeight="1">
      <c r="A1028" s="12" t="s">
        <v>2391</v>
      </c>
      <c r="B1028" s="12" t="s">
        <v>2309</v>
      </c>
      <c r="C1028" s="12" t="s">
        <v>2389</v>
      </c>
      <c r="D1028" s="12" t="s">
        <v>2392</v>
      </c>
    </row>
    <row r="1029" spans="1:4" ht="18.75" customHeight="1">
      <c r="A1029" s="12" t="s">
        <v>2393</v>
      </c>
      <c r="B1029" s="12" t="s">
        <v>2309</v>
      </c>
      <c r="C1029" s="12" t="s">
        <v>2389</v>
      </c>
      <c r="D1029" s="12" t="s">
        <v>2394</v>
      </c>
    </row>
    <row r="1030" spans="1:4" ht="18.75" customHeight="1">
      <c r="A1030" s="12" t="s">
        <v>2395</v>
      </c>
      <c r="B1030" s="12" t="s">
        <v>2309</v>
      </c>
      <c r="C1030" s="12" t="s">
        <v>2389</v>
      </c>
      <c r="D1030" s="12" t="s">
        <v>2396</v>
      </c>
    </row>
    <row r="1031" spans="1:4" ht="18.75" customHeight="1">
      <c r="A1031" s="12" t="s">
        <v>2397</v>
      </c>
      <c r="B1031" s="12" t="s">
        <v>2309</v>
      </c>
      <c r="C1031" s="12" t="s">
        <v>2389</v>
      </c>
      <c r="D1031" s="12" t="s">
        <v>2398</v>
      </c>
    </row>
    <row r="1032" spans="1:4" ht="18.75" customHeight="1">
      <c r="A1032" s="12" t="s">
        <v>2399</v>
      </c>
      <c r="B1032" s="12" t="s">
        <v>2309</v>
      </c>
      <c r="C1032" s="12" t="s">
        <v>2389</v>
      </c>
      <c r="D1032" s="12" t="s">
        <v>2400</v>
      </c>
    </row>
    <row r="1033" spans="1:4" ht="18.75" customHeight="1">
      <c r="A1033" s="12" t="s">
        <v>2401</v>
      </c>
      <c r="B1033" s="12" t="s">
        <v>2309</v>
      </c>
      <c r="C1033" s="12" t="s">
        <v>2389</v>
      </c>
      <c r="D1033" s="12" t="s">
        <v>2402</v>
      </c>
    </row>
    <row r="1034" spans="1:4" ht="18.75" customHeight="1">
      <c r="A1034" s="12" t="s">
        <v>2403</v>
      </c>
      <c r="B1034" s="12" t="s">
        <v>2309</v>
      </c>
      <c r="C1034" s="12" t="s">
        <v>2404</v>
      </c>
      <c r="D1034" s="12" t="s">
        <v>2405</v>
      </c>
    </row>
    <row r="1035" spans="1:4" ht="18.75" customHeight="1">
      <c r="A1035" s="12" t="s">
        <v>2406</v>
      </c>
      <c r="B1035" s="12" t="s">
        <v>2309</v>
      </c>
      <c r="C1035" s="12" t="s">
        <v>2404</v>
      </c>
      <c r="D1035" s="12" t="s">
        <v>2407</v>
      </c>
    </row>
    <row r="1036" spans="1:4" ht="18.75" customHeight="1">
      <c r="A1036" s="12" t="s">
        <v>2408</v>
      </c>
      <c r="B1036" s="12" t="s">
        <v>2309</v>
      </c>
      <c r="C1036" s="12" t="s">
        <v>2404</v>
      </c>
      <c r="D1036" s="12" t="s">
        <v>2409</v>
      </c>
    </row>
    <row r="1037" spans="1:4" ht="18.75" customHeight="1">
      <c r="A1037" s="12" t="s">
        <v>2410</v>
      </c>
      <c r="B1037" s="12" t="s">
        <v>2309</v>
      </c>
      <c r="C1037" s="12" t="s">
        <v>2404</v>
      </c>
      <c r="D1037" s="12" t="s">
        <v>2411</v>
      </c>
    </row>
    <row r="1038" spans="1:4" ht="18.75" customHeight="1">
      <c r="A1038" s="12" t="s">
        <v>2412</v>
      </c>
      <c r="B1038" s="12" t="s">
        <v>2309</v>
      </c>
      <c r="C1038" s="12" t="s">
        <v>2404</v>
      </c>
      <c r="D1038" s="12" t="s">
        <v>2413</v>
      </c>
    </row>
    <row r="1039" spans="1:4" ht="18.75" customHeight="1">
      <c r="A1039" s="12" t="s">
        <v>2414</v>
      </c>
      <c r="B1039" s="12" t="s">
        <v>2309</v>
      </c>
      <c r="C1039" s="12" t="s">
        <v>2404</v>
      </c>
      <c r="D1039" s="12" t="s">
        <v>2415</v>
      </c>
    </row>
    <row r="1040" spans="1:4" ht="18.75" customHeight="1">
      <c r="A1040" s="12" t="s">
        <v>2416</v>
      </c>
      <c r="B1040" s="12" t="s">
        <v>2309</v>
      </c>
      <c r="C1040" s="12" t="s">
        <v>2404</v>
      </c>
      <c r="D1040" s="12" t="s">
        <v>2417</v>
      </c>
    </row>
    <row r="1041" spans="1:4" ht="18.75" customHeight="1">
      <c r="A1041" s="12" t="s">
        <v>2418</v>
      </c>
      <c r="B1041" s="12" t="s">
        <v>2309</v>
      </c>
      <c r="C1041" s="12" t="s">
        <v>2404</v>
      </c>
      <c r="D1041" s="12" t="s">
        <v>2419</v>
      </c>
    </row>
    <row r="1042" spans="1:4" ht="18.75" customHeight="1">
      <c r="A1042" s="12" t="s">
        <v>2420</v>
      </c>
      <c r="B1042" s="12" t="s">
        <v>2309</v>
      </c>
      <c r="C1042" s="12" t="s">
        <v>2404</v>
      </c>
      <c r="D1042" s="12" t="s">
        <v>2421</v>
      </c>
    </row>
    <row r="1043" spans="1:4" ht="18.75" customHeight="1">
      <c r="A1043" s="12" t="s">
        <v>2422</v>
      </c>
      <c r="B1043" s="12" t="s">
        <v>2309</v>
      </c>
      <c r="C1043" s="12" t="s">
        <v>2404</v>
      </c>
      <c r="D1043" s="12" t="s">
        <v>2423</v>
      </c>
    </row>
    <row r="1044" spans="1:4" ht="18.75" customHeight="1">
      <c r="A1044" s="12" t="s">
        <v>2424</v>
      </c>
      <c r="B1044" s="12" t="s">
        <v>2309</v>
      </c>
      <c r="C1044" s="12" t="s">
        <v>2404</v>
      </c>
      <c r="D1044" s="12" t="s">
        <v>2425</v>
      </c>
    </row>
    <row r="1045" spans="1:4" ht="18.75" customHeight="1">
      <c r="A1045" s="12" t="s">
        <v>2426</v>
      </c>
      <c r="B1045" s="12" t="s">
        <v>2309</v>
      </c>
      <c r="C1045" s="12" t="s">
        <v>2404</v>
      </c>
      <c r="D1045" s="12" t="s">
        <v>2427</v>
      </c>
    </row>
    <row r="1046" spans="1:4" ht="18.75" customHeight="1">
      <c r="A1046" s="12" t="s">
        <v>2428</v>
      </c>
      <c r="B1046" s="12" t="s">
        <v>2309</v>
      </c>
      <c r="C1046" s="12" t="s">
        <v>2404</v>
      </c>
      <c r="D1046" s="12" t="s">
        <v>2429</v>
      </c>
    </row>
    <row r="1047" spans="1:4" ht="18.75" customHeight="1">
      <c r="A1047" s="12" t="s">
        <v>2430</v>
      </c>
      <c r="B1047" s="12" t="s">
        <v>2309</v>
      </c>
      <c r="C1047" s="12" t="s">
        <v>2404</v>
      </c>
      <c r="D1047" s="12" t="s">
        <v>2431</v>
      </c>
    </row>
    <row r="1048" spans="1:4" ht="18.75" customHeight="1">
      <c r="A1048" s="12" t="s">
        <v>2432</v>
      </c>
      <c r="B1048" s="12" t="s">
        <v>2309</v>
      </c>
      <c r="C1048" s="12" t="s">
        <v>2404</v>
      </c>
      <c r="D1048" s="12" t="s">
        <v>2433</v>
      </c>
    </row>
    <row r="1049" spans="1:4" ht="18.75" customHeight="1">
      <c r="A1049" s="12" t="s">
        <v>2434</v>
      </c>
      <c r="B1049" s="12" t="s">
        <v>2309</v>
      </c>
      <c r="C1049" s="12" t="s">
        <v>2404</v>
      </c>
      <c r="D1049" s="12" t="s">
        <v>2435</v>
      </c>
    </row>
    <row r="1050" spans="1:4" ht="18.75" customHeight="1">
      <c r="A1050" s="12" t="s">
        <v>2436</v>
      </c>
      <c r="B1050" s="12" t="s">
        <v>2309</v>
      </c>
      <c r="C1050" s="12" t="s">
        <v>2404</v>
      </c>
      <c r="D1050" s="12" t="s">
        <v>2437</v>
      </c>
    </row>
    <row r="1051" spans="1:4" ht="18.75" customHeight="1">
      <c r="A1051" s="12" t="s">
        <v>2438</v>
      </c>
      <c r="B1051" s="12" t="s">
        <v>2309</v>
      </c>
      <c r="C1051" s="12" t="s">
        <v>2404</v>
      </c>
      <c r="D1051" s="12" t="s">
        <v>2439</v>
      </c>
    </row>
    <row r="1052" spans="1:4" ht="18.75" customHeight="1">
      <c r="A1052" s="12" t="s">
        <v>2440</v>
      </c>
      <c r="B1052" s="12" t="s">
        <v>2309</v>
      </c>
      <c r="C1052" s="12" t="s">
        <v>2404</v>
      </c>
      <c r="D1052" s="12" t="s">
        <v>2441</v>
      </c>
    </row>
    <row r="1053" spans="1:4" ht="18.75" customHeight="1">
      <c r="A1053" s="12" t="s">
        <v>2442</v>
      </c>
      <c r="B1053" s="12" t="s">
        <v>2309</v>
      </c>
      <c r="C1053" s="12" t="s">
        <v>2404</v>
      </c>
      <c r="D1053" s="12" t="s">
        <v>2443</v>
      </c>
    </row>
    <row r="1054" spans="1:4" ht="18.75" customHeight="1">
      <c r="A1054" s="12" t="s">
        <v>2444</v>
      </c>
      <c r="B1054" s="12" t="s">
        <v>2445</v>
      </c>
      <c r="C1054" s="12" t="s">
        <v>2446</v>
      </c>
      <c r="D1054" s="12" t="s">
        <v>2447</v>
      </c>
    </row>
    <row r="1055" spans="1:4" ht="18.75" customHeight="1">
      <c r="A1055" s="12" t="s">
        <v>2448</v>
      </c>
      <c r="B1055" s="12" t="s">
        <v>2445</v>
      </c>
      <c r="C1055" s="12" t="s">
        <v>2446</v>
      </c>
      <c r="D1055" s="12" t="s">
        <v>2449</v>
      </c>
    </row>
    <row r="1056" spans="1:4" ht="18.75" customHeight="1">
      <c r="A1056" s="12" t="s">
        <v>2450</v>
      </c>
      <c r="B1056" s="12" t="s">
        <v>2445</v>
      </c>
      <c r="C1056" s="12" t="s">
        <v>2446</v>
      </c>
      <c r="D1056" s="12" t="s">
        <v>2451</v>
      </c>
    </row>
    <row r="1057" spans="1:4" ht="18.75" customHeight="1">
      <c r="A1057" s="12" t="s">
        <v>2452</v>
      </c>
      <c r="B1057" s="12" t="s">
        <v>2445</v>
      </c>
      <c r="C1057" s="12" t="s">
        <v>2446</v>
      </c>
      <c r="D1057" s="12" t="s">
        <v>2453</v>
      </c>
    </row>
    <row r="1058" spans="1:4" ht="18.75" customHeight="1">
      <c r="A1058" s="12" t="s">
        <v>2454</v>
      </c>
      <c r="B1058" s="12" t="s">
        <v>2445</v>
      </c>
      <c r="C1058" s="12" t="s">
        <v>2446</v>
      </c>
      <c r="D1058" s="12" t="s">
        <v>2455</v>
      </c>
    </row>
    <row r="1059" spans="1:4" ht="18.75" customHeight="1">
      <c r="A1059" s="12" t="s">
        <v>2456</v>
      </c>
      <c r="B1059" s="12" t="s">
        <v>2445</v>
      </c>
      <c r="C1059" s="12" t="s">
        <v>2446</v>
      </c>
      <c r="D1059" s="12" t="s">
        <v>2457</v>
      </c>
    </row>
    <row r="1060" spans="1:4" ht="18.75" customHeight="1">
      <c r="A1060" s="12" t="s">
        <v>2458</v>
      </c>
      <c r="B1060" s="12" t="s">
        <v>2445</v>
      </c>
      <c r="C1060" s="12" t="s">
        <v>2446</v>
      </c>
      <c r="D1060" s="12" t="s">
        <v>2459</v>
      </c>
    </row>
    <row r="1061" spans="1:4" ht="18.75" customHeight="1">
      <c r="A1061" s="12" t="s">
        <v>2460</v>
      </c>
      <c r="B1061" s="12" t="s">
        <v>2445</v>
      </c>
      <c r="C1061" s="12" t="s">
        <v>2446</v>
      </c>
      <c r="D1061" s="12" t="s">
        <v>2461</v>
      </c>
    </row>
    <row r="1062" spans="1:4" ht="18.75" customHeight="1">
      <c r="A1062" s="12" t="s">
        <v>2462</v>
      </c>
      <c r="B1062" s="12" t="s">
        <v>2445</v>
      </c>
      <c r="C1062" s="12" t="s">
        <v>2446</v>
      </c>
      <c r="D1062" s="12" t="s">
        <v>2463</v>
      </c>
    </row>
    <row r="1063" spans="1:4" ht="18.75" customHeight="1">
      <c r="A1063" s="12" t="s">
        <v>2464</v>
      </c>
      <c r="B1063" s="12" t="s">
        <v>2445</v>
      </c>
      <c r="C1063" s="12" t="s">
        <v>2446</v>
      </c>
      <c r="D1063" s="12" t="s">
        <v>2465</v>
      </c>
    </row>
    <row r="1064" spans="1:4" ht="18.75" customHeight="1">
      <c r="A1064" s="12" t="s">
        <v>2466</v>
      </c>
      <c r="B1064" s="12" t="s">
        <v>2445</v>
      </c>
      <c r="C1064" s="12" t="s">
        <v>2446</v>
      </c>
      <c r="D1064" s="12" t="s">
        <v>2467</v>
      </c>
    </row>
    <row r="1065" spans="1:4" ht="18.75" customHeight="1">
      <c r="A1065" s="12" t="s">
        <v>2468</v>
      </c>
      <c r="B1065" s="12" t="s">
        <v>2445</v>
      </c>
      <c r="C1065" s="12" t="s">
        <v>2446</v>
      </c>
      <c r="D1065" s="12" t="s">
        <v>2469</v>
      </c>
    </row>
    <row r="1066" spans="1:4" ht="18.75" customHeight="1">
      <c r="A1066" s="12" t="s">
        <v>2470</v>
      </c>
      <c r="B1066" s="12" t="s">
        <v>2445</v>
      </c>
      <c r="C1066" s="12" t="s">
        <v>2471</v>
      </c>
      <c r="D1066" s="12" t="s">
        <v>2472</v>
      </c>
    </row>
    <row r="1067" spans="1:4" ht="18.75" customHeight="1">
      <c r="A1067" s="12" t="s">
        <v>2473</v>
      </c>
      <c r="B1067" s="12" t="s">
        <v>2445</v>
      </c>
      <c r="C1067" s="12" t="s">
        <v>2471</v>
      </c>
      <c r="D1067" s="12" t="s">
        <v>2474</v>
      </c>
    </row>
    <row r="1068" spans="1:4" ht="18.75" customHeight="1">
      <c r="A1068" s="12" t="s">
        <v>2475</v>
      </c>
      <c r="B1068" s="12" t="s">
        <v>2445</v>
      </c>
      <c r="C1068" s="12" t="s">
        <v>2471</v>
      </c>
      <c r="D1068" s="12" t="s">
        <v>2476</v>
      </c>
    </row>
    <row r="1069" spans="1:4" ht="18.75" customHeight="1">
      <c r="A1069" s="12" t="s">
        <v>2477</v>
      </c>
      <c r="B1069" s="12" t="s">
        <v>2445</v>
      </c>
      <c r="C1069" s="12" t="s">
        <v>2471</v>
      </c>
      <c r="D1069" s="12" t="s">
        <v>2478</v>
      </c>
    </row>
    <row r="1070" spans="1:4" ht="18.75" customHeight="1">
      <c r="A1070" s="12" t="s">
        <v>2479</v>
      </c>
      <c r="B1070" s="12" t="s">
        <v>2445</v>
      </c>
      <c r="C1070" s="12" t="s">
        <v>2471</v>
      </c>
      <c r="D1070" s="12" t="s">
        <v>2480</v>
      </c>
    </row>
    <row r="1071" spans="1:4" ht="18.75" customHeight="1">
      <c r="A1071" s="12" t="s">
        <v>2481</v>
      </c>
      <c r="B1071" s="12" t="s">
        <v>2445</v>
      </c>
      <c r="C1071" s="12" t="s">
        <v>2471</v>
      </c>
      <c r="D1071" s="12" t="s">
        <v>2482</v>
      </c>
    </row>
    <row r="1072" spans="1:4" ht="18.75" customHeight="1">
      <c r="A1072" s="12" t="s">
        <v>2483</v>
      </c>
      <c r="B1072" s="12" t="s">
        <v>2445</v>
      </c>
      <c r="C1072" s="12" t="s">
        <v>2471</v>
      </c>
      <c r="D1072" s="12" t="s">
        <v>2484</v>
      </c>
    </row>
    <row r="1073" spans="1:4" ht="18.75" customHeight="1">
      <c r="A1073" s="12" t="s">
        <v>2485</v>
      </c>
      <c r="B1073" s="12" t="s">
        <v>2445</v>
      </c>
      <c r="C1073" s="12" t="s">
        <v>2471</v>
      </c>
      <c r="D1073" s="12" t="s">
        <v>2486</v>
      </c>
    </row>
    <row r="1074" spans="1:4" ht="18.75" customHeight="1">
      <c r="A1074" s="12" t="s">
        <v>2487</v>
      </c>
      <c r="B1074" s="12" t="s">
        <v>2445</v>
      </c>
      <c r="C1074" s="12" t="s">
        <v>2471</v>
      </c>
      <c r="D1074" s="12" t="s">
        <v>2488</v>
      </c>
    </row>
    <row r="1075" spans="1:4" ht="18.75" customHeight="1">
      <c r="A1075" s="12" t="s">
        <v>2489</v>
      </c>
      <c r="B1075" s="12" t="s">
        <v>2445</v>
      </c>
      <c r="C1075" s="12" t="s">
        <v>2471</v>
      </c>
      <c r="D1075" s="12" t="s">
        <v>2490</v>
      </c>
    </row>
    <row r="1076" spans="1:4" ht="18.75" customHeight="1">
      <c r="A1076" s="12" t="s">
        <v>2491</v>
      </c>
      <c r="B1076" s="12" t="s">
        <v>2445</v>
      </c>
      <c r="C1076" s="12" t="s">
        <v>2471</v>
      </c>
      <c r="D1076" s="12" t="s">
        <v>2492</v>
      </c>
    </row>
    <row r="1077" spans="1:4" ht="18.75" customHeight="1">
      <c r="A1077" s="12" t="s">
        <v>2493</v>
      </c>
      <c r="B1077" s="12" t="s">
        <v>2445</v>
      </c>
      <c r="C1077" s="12" t="s">
        <v>2471</v>
      </c>
      <c r="D1077" s="12" t="s">
        <v>2494</v>
      </c>
    </row>
    <row r="1078" spans="1:4" ht="18.75" customHeight="1">
      <c r="A1078" s="12" t="s">
        <v>2495</v>
      </c>
      <c r="B1078" s="12" t="s">
        <v>2445</v>
      </c>
      <c r="C1078" s="12" t="s">
        <v>2496</v>
      </c>
      <c r="D1078" s="12" t="s">
        <v>2497</v>
      </c>
    </row>
    <row r="1079" spans="1:4" ht="18.75" customHeight="1">
      <c r="A1079" s="12" t="s">
        <v>2498</v>
      </c>
      <c r="B1079" s="12" t="s">
        <v>2445</v>
      </c>
      <c r="C1079" s="12" t="s">
        <v>2496</v>
      </c>
      <c r="D1079" s="12" t="s">
        <v>2499</v>
      </c>
    </row>
    <row r="1080" spans="1:4" ht="18.75" customHeight="1">
      <c r="A1080" s="12" t="s">
        <v>2500</v>
      </c>
      <c r="B1080" s="12" t="s">
        <v>2445</v>
      </c>
      <c r="C1080" s="12" t="s">
        <v>2496</v>
      </c>
      <c r="D1080" s="12" t="s">
        <v>2501</v>
      </c>
    </row>
    <row r="1081" spans="1:4" ht="18.75" customHeight="1">
      <c r="A1081" s="12" t="s">
        <v>2502</v>
      </c>
      <c r="B1081" s="12" t="s">
        <v>2445</v>
      </c>
      <c r="C1081" s="12" t="s">
        <v>2496</v>
      </c>
      <c r="D1081" s="12" t="s">
        <v>2503</v>
      </c>
    </row>
    <row r="1082" spans="1:4" ht="18.75" customHeight="1">
      <c r="A1082" s="12" t="s">
        <v>2504</v>
      </c>
      <c r="B1082" s="12" t="s">
        <v>2445</v>
      </c>
      <c r="C1082" s="12" t="s">
        <v>2496</v>
      </c>
      <c r="D1082" s="12" t="s">
        <v>2505</v>
      </c>
    </row>
    <row r="1083" spans="1:4" ht="18.75" customHeight="1">
      <c r="A1083" s="12" t="s">
        <v>2506</v>
      </c>
      <c r="B1083" s="12" t="s">
        <v>2445</v>
      </c>
      <c r="C1083" s="12" t="s">
        <v>2496</v>
      </c>
      <c r="D1083" s="12" t="s">
        <v>2507</v>
      </c>
    </row>
    <row r="1084" spans="1:4" ht="18.75" customHeight="1">
      <c r="A1084" s="12" t="s">
        <v>2508</v>
      </c>
      <c r="B1084" s="12" t="s">
        <v>2445</v>
      </c>
      <c r="C1084" s="12" t="s">
        <v>2496</v>
      </c>
      <c r="D1084" s="12" t="s">
        <v>2509</v>
      </c>
    </row>
    <row r="1085" spans="1:4" ht="18.75" customHeight="1">
      <c r="A1085" s="12" t="s">
        <v>2510</v>
      </c>
      <c r="B1085" s="12" t="s">
        <v>2445</v>
      </c>
      <c r="C1085" s="12" t="s">
        <v>2496</v>
      </c>
      <c r="D1085" s="12" t="s">
        <v>2511</v>
      </c>
    </row>
    <row r="1086" spans="1:4" ht="18.75" customHeight="1">
      <c r="A1086" s="12" t="s">
        <v>2512</v>
      </c>
      <c r="B1086" s="12" t="s">
        <v>2445</v>
      </c>
      <c r="C1086" s="12" t="s">
        <v>2496</v>
      </c>
      <c r="D1086" s="12" t="s">
        <v>2513</v>
      </c>
    </row>
    <row r="1087" spans="1:4" ht="18.75" customHeight="1">
      <c r="A1087" s="12" t="s">
        <v>2514</v>
      </c>
      <c r="B1087" s="12" t="s">
        <v>2445</v>
      </c>
      <c r="C1087" s="12" t="s">
        <v>2496</v>
      </c>
      <c r="D1087" s="12" t="s">
        <v>2515</v>
      </c>
    </row>
    <row r="1088" spans="1:4" ht="18.75" customHeight="1">
      <c r="A1088" s="12" t="s">
        <v>2516</v>
      </c>
      <c r="B1088" s="12" t="s">
        <v>2445</v>
      </c>
      <c r="C1088" s="12" t="s">
        <v>2496</v>
      </c>
      <c r="D1088" s="12" t="s">
        <v>2517</v>
      </c>
    </row>
    <row r="1089" spans="1:4" ht="18.75" customHeight="1">
      <c r="A1089" s="12" t="s">
        <v>2518</v>
      </c>
      <c r="B1089" s="12" t="s">
        <v>2445</v>
      </c>
      <c r="C1089" s="12" t="s">
        <v>2496</v>
      </c>
      <c r="D1089" s="12" t="s">
        <v>2519</v>
      </c>
    </row>
    <row r="1090" spans="1:4" ht="18.75" customHeight="1">
      <c r="A1090" s="12" t="s">
        <v>2520</v>
      </c>
      <c r="B1090" s="12" t="s">
        <v>2445</v>
      </c>
      <c r="C1090" s="12" t="s">
        <v>2496</v>
      </c>
      <c r="D1090" s="12" t="s">
        <v>2521</v>
      </c>
    </row>
    <row r="1091" spans="1:4" ht="18.75" customHeight="1">
      <c r="A1091" s="12" t="s">
        <v>2522</v>
      </c>
      <c r="B1091" s="12" t="s">
        <v>2445</v>
      </c>
      <c r="C1091" s="12" t="s">
        <v>2496</v>
      </c>
      <c r="D1091" s="12" t="s">
        <v>2523</v>
      </c>
    </row>
    <row r="1092" spans="1:4" ht="18.75" customHeight="1">
      <c r="A1092" s="12" t="s">
        <v>2524</v>
      </c>
      <c r="B1092" s="12" t="s">
        <v>2445</v>
      </c>
      <c r="C1092" s="12" t="s">
        <v>2525</v>
      </c>
      <c r="D1092" s="12" t="s">
        <v>2526</v>
      </c>
    </row>
    <row r="1093" spans="1:4" ht="18.75" customHeight="1">
      <c r="A1093" s="12" t="s">
        <v>2527</v>
      </c>
      <c r="B1093" s="12" t="s">
        <v>2445</v>
      </c>
      <c r="C1093" s="12" t="s">
        <v>2525</v>
      </c>
      <c r="D1093" s="12" t="s">
        <v>2528</v>
      </c>
    </row>
    <row r="1094" spans="1:4" ht="18.75" customHeight="1">
      <c r="A1094" s="12" t="s">
        <v>2529</v>
      </c>
      <c r="B1094" s="12" t="s">
        <v>2445</v>
      </c>
      <c r="C1094" s="12" t="s">
        <v>2525</v>
      </c>
      <c r="D1094" s="12" t="s">
        <v>2530</v>
      </c>
    </row>
    <row r="1095" spans="1:4" ht="18.75" customHeight="1">
      <c r="A1095" s="12" t="s">
        <v>2531</v>
      </c>
      <c r="B1095" s="12" t="s">
        <v>2445</v>
      </c>
      <c r="C1095" s="12" t="s">
        <v>2525</v>
      </c>
      <c r="D1095" s="12" t="s">
        <v>2532</v>
      </c>
    </row>
    <row r="1096" spans="1:4" ht="18.75" customHeight="1">
      <c r="A1096" s="12" t="s">
        <v>2533</v>
      </c>
      <c r="B1096" s="12" t="s">
        <v>2445</v>
      </c>
      <c r="C1096" s="12" t="s">
        <v>2525</v>
      </c>
      <c r="D1096" s="12" t="s">
        <v>2534</v>
      </c>
    </row>
    <row r="1097" spans="1:4" ht="18.75" customHeight="1">
      <c r="A1097" s="12" t="s">
        <v>2535</v>
      </c>
      <c r="B1097" s="12" t="s">
        <v>2445</v>
      </c>
      <c r="C1097" s="12" t="s">
        <v>2525</v>
      </c>
      <c r="D1097" s="12" t="s">
        <v>2536</v>
      </c>
    </row>
    <row r="1098" spans="1:4" ht="18.75" customHeight="1">
      <c r="A1098" s="12" t="s">
        <v>2537</v>
      </c>
      <c r="B1098" s="12" t="s">
        <v>2445</v>
      </c>
      <c r="C1098" s="12" t="s">
        <v>2525</v>
      </c>
      <c r="D1098" s="12" t="s">
        <v>2538</v>
      </c>
    </row>
    <row r="1099" spans="1:4" ht="18.75" customHeight="1">
      <c r="A1099" s="12" t="s">
        <v>2539</v>
      </c>
      <c r="B1099" s="12" t="s">
        <v>2445</v>
      </c>
      <c r="C1099" s="12" t="s">
        <v>2525</v>
      </c>
      <c r="D1099" s="12" t="s">
        <v>2540</v>
      </c>
    </row>
    <row r="1100" spans="1:4" ht="18.75" customHeight="1">
      <c r="A1100" s="12" t="s">
        <v>2541</v>
      </c>
      <c r="B1100" s="12" t="s">
        <v>2445</v>
      </c>
      <c r="C1100" s="12" t="s">
        <v>2525</v>
      </c>
      <c r="D1100" s="12" t="s">
        <v>2542</v>
      </c>
    </row>
    <row r="1101" spans="1:4" ht="18.75" customHeight="1">
      <c r="A1101" s="12" t="s">
        <v>2543</v>
      </c>
      <c r="B1101" s="12" t="s">
        <v>2445</v>
      </c>
      <c r="C1101" s="12" t="s">
        <v>2525</v>
      </c>
      <c r="D1101" s="12" t="s">
        <v>2544</v>
      </c>
    </row>
    <row r="1102" spans="1:4" ht="18.75" customHeight="1">
      <c r="A1102" s="12" t="s">
        <v>2545</v>
      </c>
      <c r="B1102" s="12" t="s">
        <v>2445</v>
      </c>
      <c r="C1102" s="12" t="s">
        <v>2525</v>
      </c>
      <c r="D1102" s="12" t="s">
        <v>2546</v>
      </c>
    </row>
    <row r="1103" spans="1:4" ht="18.75" customHeight="1">
      <c r="A1103" s="12" t="s">
        <v>2547</v>
      </c>
      <c r="B1103" s="12" t="s">
        <v>2445</v>
      </c>
      <c r="C1103" s="12" t="s">
        <v>2525</v>
      </c>
      <c r="D1103" s="12" t="s">
        <v>2548</v>
      </c>
    </row>
    <row r="1104" spans="1:4" ht="18.75" customHeight="1">
      <c r="A1104" s="12" t="s">
        <v>2549</v>
      </c>
      <c r="B1104" s="12" t="s">
        <v>2445</v>
      </c>
      <c r="C1104" s="12" t="s">
        <v>2525</v>
      </c>
      <c r="D1104" s="12" t="s">
        <v>2550</v>
      </c>
    </row>
    <row r="1105" spans="1:4" ht="18.75" customHeight="1">
      <c r="A1105" s="12" t="s">
        <v>2551</v>
      </c>
      <c r="B1105" s="12" t="s">
        <v>2445</v>
      </c>
      <c r="C1105" s="12" t="s">
        <v>2525</v>
      </c>
      <c r="D1105" s="12" t="s">
        <v>2552</v>
      </c>
    </row>
    <row r="1106" spans="1:4" ht="18.75" customHeight="1">
      <c r="A1106" s="12" t="s">
        <v>2553</v>
      </c>
      <c r="B1106" s="12" t="s">
        <v>2445</v>
      </c>
      <c r="C1106" s="12" t="s">
        <v>2525</v>
      </c>
      <c r="D1106" s="12" t="s">
        <v>2554</v>
      </c>
    </row>
    <row r="1107" spans="1:4" ht="18.75" customHeight="1">
      <c r="A1107" s="12" t="s">
        <v>2555</v>
      </c>
      <c r="B1107" s="12" t="s">
        <v>2445</v>
      </c>
      <c r="C1107" s="12" t="s">
        <v>2525</v>
      </c>
      <c r="D1107" s="12" t="s">
        <v>2556</v>
      </c>
    </row>
    <row r="1108" spans="1:4" ht="18.75" customHeight="1">
      <c r="A1108" s="12" t="s">
        <v>2557</v>
      </c>
      <c r="B1108" s="12" t="s">
        <v>2445</v>
      </c>
      <c r="C1108" s="12" t="s">
        <v>2558</v>
      </c>
      <c r="D1108" s="12" t="s">
        <v>2559</v>
      </c>
    </row>
    <row r="1109" spans="1:4" ht="18.75" customHeight="1">
      <c r="A1109" s="12" t="s">
        <v>2560</v>
      </c>
      <c r="B1109" s="12" t="s">
        <v>2445</v>
      </c>
      <c r="C1109" s="12" t="s">
        <v>2558</v>
      </c>
      <c r="D1109" s="12" t="s">
        <v>2561</v>
      </c>
    </row>
    <row r="1110" spans="1:4" ht="18.75" customHeight="1">
      <c r="A1110" s="12" t="s">
        <v>2562</v>
      </c>
      <c r="B1110" s="12" t="s">
        <v>2445</v>
      </c>
      <c r="C1110" s="12" t="s">
        <v>2558</v>
      </c>
      <c r="D1110" s="12" t="s">
        <v>2563</v>
      </c>
    </row>
    <row r="1111" spans="1:4" ht="18.75" customHeight="1">
      <c r="A1111" s="12" t="s">
        <v>2564</v>
      </c>
      <c r="B1111" s="12" t="s">
        <v>2445</v>
      </c>
      <c r="C1111" s="12" t="s">
        <v>2558</v>
      </c>
      <c r="D1111" s="12" t="s">
        <v>2565</v>
      </c>
    </row>
    <row r="1112" spans="1:4" ht="18.75" customHeight="1">
      <c r="A1112" s="12" t="s">
        <v>2566</v>
      </c>
      <c r="B1112" s="12" t="s">
        <v>2445</v>
      </c>
      <c r="C1112" s="12" t="s">
        <v>2558</v>
      </c>
      <c r="D1112" s="12" t="s">
        <v>2567</v>
      </c>
    </row>
    <row r="1113" spans="1:4" ht="18.75" customHeight="1">
      <c r="A1113" s="12" t="s">
        <v>2568</v>
      </c>
      <c r="B1113" s="12" t="s">
        <v>2445</v>
      </c>
      <c r="C1113" s="12" t="s">
        <v>2558</v>
      </c>
      <c r="D1113" s="12" t="s">
        <v>2569</v>
      </c>
    </row>
    <row r="1114" spans="1:4" ht="18.75" customHeight="1">
      <c r="A1114" s="12" t="s">
        <v>2570</v>
      </c>
      <c r="B1114" s="12" t="s">
        <v>2445</v>
      </c>
      <c r="C1114" s="12" t="s">
        <v>2558</v>
      </c>
      <c r="D1114" s="12" t="s">
        <v>2571</v>
      </c>
    </row>
    <row r="1115" spans="1:4" ht="18.75" customHeight="1">
      <c r="A1115" s="12" t="s">
        <v>2572</v>
      </c>
      <c r="B1115" s="12" t="s">
        <v>2445</v>
      </c>
      <c r="C1115" s="12" t="s">
        <v>2558</v>
      </c>
      <c r="D1115" s="12" t="s">
        <v>2573</v>
      </c>
    </row>
    <row r="1116" spans="1:4" ht="18.75" customHeight="1">
      <c r="A1116" s="12" t="s">
        <v>2574</v>
      </c>
      <c r="B1116" s="12" t="s">
        <v>2445</v>
      </c>
      <c r="C1116" s="12" t="s">
        <v>2558</v>
      </c>
      <c r="D1116" s="12" t="s">
        <v>2575</v>
      </c>
    </row>
    <row r="1117" spans="1:4" ht="18.75" customHeight="1">
      <c r="A1117" s="12" t="s">
        <v>2576</v>
      </c>
      <c r="B1117" s="12" t="s">
        <v>2445</v>
      </c>
      <c r="C1117" s="12" t="s">
        <v>2558</v>
      </c>
      <c r="D1117" s="12" t="s">
        <v>2577</v>
      </c>
    </row>
    <row r="1118" spans="1:4" ht="18.75" customHeight="1">
      <c r="A1118" s="12" t="s">
        <v>2578</v>
      </c>
      <c r="B1118" s="12" t="s">
        <v>2445</v>
      </c>
      <c r="C1118" s="12" t="s">
        <v>2558</v>
      </c>
      <c r="D1118" s="12" t="s">
        <v>2579</v>
      </c>
    </row>
    <row r="1119" spans="1:4" ht="18.75" customHeight="1">
      <c r="A1119" s="12" t="s">
        <v>2580</v>
      </c>
      <c r="B1119" s="12" t="s">
        <v>2445</v>
      </c>
      <c r="C1119" s="12" t="s">
        <v>2558</v>
      </c>
      <c r="D1119" s="12" t="s">
        <v>2581</v>
      </c>
    </row>
    <row r="1120" spans="1:4" ht="18.75" customHeight="1">
      <c r="A1120" s="12" t="s">
        <v>2582</v>
      </c>
      <c r="B1120" s="12" t="s">
        <v>2445</v>
      </c>
      <c r="C1120" s="12" t="s">
        <v>2558</v>
      </c>
      <c r="D1120" s="12" t="s">
        <v>2583</v>
      </c>
    </row>
    <row r="1121" spans="1:4" ht="18.75" customHeight="1">
      <c r="A1121" s="12" t="s">
        <v>2584</v>
      </c>
      <c r="B1121" s="12" t="s">
        <v>2445</v>
      </c>
      <c r="C1121" s="12" t="s">
        <v>2558</v>
      </c>
      <c r="D1121" s="12" t="s">
        <v>2585</v>
      </c>
    </row>
    <row r="1122" spans="1:4" ht="18.75" customHeight="1">
      <c r="A1122" s="12" t="s">
        <v>2586</v>
      </c>
      <c r="B1122" s="12" t="s">
        <v>2445</v>
      </c>
      <c r="C1122" s="12" t="s">
        <v>2558</v>
      </c>
      <c r="D1122" s="12" t="s">
        <v>2587</v>
      </c>
    </row>
    <row r="1123" spans="1:4" ht="18.75" customHeight="1">
      <c r="A1123" s="12" t="s">
        <v>2588</v>
      </c>
      <c r="B1123" s="12" t="s">
        <v>2445</v>
      </c>
      <c r="C1123" s="12" t="s">
        <v>2589</v>
      </c>
      <c r="D1123" s="12" t="s">
        <v>2590</v>
      </c>
    </row>
    <row r="1124" spans="1:4" ht="18.75" customHeight="1">
      <c r="A1124" s="12" t="s">
        <v>2591</v>
      </c>
      <c r="B1124" s="12" t="s">
        <v>2445</v>
      </c>
      <c r="C1124" s="12" t="s">
        <v>2589</v>
      </c>
      <c r="D1124" s="12" t="s">
        <v>2592</v>
      </c>
    </row>
    <row r="1125" spans="1:4" ht="18.75" customHeight="1">
      <c r="A1125" s="12" t="s">
        <v>2593</v>
      </c>
      <c r="B1125" s="12" t="s">
        <v>2445</v>
      </c>
      <c r="C1125" s="12" t="s">
        <v>2589</v>
      </c>
      <c r="D1125" s="12" t="s">
        <v>2594</v>
      </c>
    </row>
    <row r="1126" spans="1:4" ht="18.75" customHeight="1">
      <c r="A1126" s="12" t="s">
        <v>2595</v>
      </c>
      <c r="B1126" s="12" t="s">
        <v>2445</v>
      </c>
      <c r="C1126" s="12" t="s">
        <v>2589</v>
      </c>
      <c r="D1126" s="12" t="s">
        <v>2596</v>
      </c>
    </row>
    <row r="1127" spans="1:4" ht="18.75" customHeight="1">
      <c r="A1127" s="12" t="s">
        <v>2597</v>
      </c>
      <c r="B1127" s="12" t="s">
        <v>2445</v>
      </c>
      <c r="C1127" s="12" t="s">
        <v>2589</v>
      </c>
      <c r="D1127" s="12" t="s">
        <v>2598</v>
      </c>
    </row>
    <row r="1128" spans="1:4" ht="18.75" customHeight="1">
      <c r="A1128" s="12" t="s">
        <v>2599</v>
      </c>
      <c r="B1128" s="12" t="s">
        <v>2445</v>
      </c>
      <c r="C1128" s="12" t="s">
        <v>2589</v>
      </c>
      <c r="D1128" s="12" t="s">
        <v>2600</v>
      </c>
    </row>
    <row r="1129" spans="1:4" ht="18.75" customHeight="1">
      <c r="A1129" s="12" t="s">
        <v>2601</v>
      </c>
      <c r="B1129" s="12" t="s">
        <v>2445</v>
      </c>
      <c r="C1129" s="12" t="s">
        <v>2589</v>
      </c>
      <c r="D1129" s="12" t="s">
        <v>2602</v>
      </c>
    </row>
    <row r="1130" spans="1:4" ht="18.75" customHeight="1">
      <c r="A1130" s="12" t="s">
        <v>2603</v>
      </c>
      <c r="B1130" s="12" t="s">
        <v>2445</v>
      </c>
      <c r="C1130" s="12" t="s">
        <v>2589</v>
      </c>
      <c r="D1130" s="12" t="s">
        <v>2604</v>
      </c>
    </row>
    <row r="1131" spans="1:4" ht="18.75" customHeight="1">
      <c r="A1131" s="12" t="s">
        <v>2605</v>
      </c>
      <c r="B1131" s="12" t="s">
        <v>2445</v>
      </c>
      <c r="C1131" s="12" t="s">
        <v>2589</v>
      </c>
      <c r="D1131" s="12" t="s">
        <v>2606</v>
      </c>
    </row>
    <row r="1132" spans="1:4" ht="18.75" customHeight="1">
      <c r="A1132" s="12" t="s">
        <v>2607</v>
      </c>
      <c r="B1132" s="12" t="s">
        <v>2445</v>
      </c>
      <c r="C1132" s="12" t="s">
        <v>2589</v>
      </c>
      <c r="D1132" s="12" t="s">
        <v>2608</v>
      </c>
    </row>
    <row r="1133" spans="1:4" ht="18.75" customHeight="1">
      <c r="A1133" s="12" t="s">
        <v>2609</v>
      </c>
      <c r="B1133" s="12" t="s">
        <v>2445</v>
      </c>
      <c r="C1133" s="12" t="s">
        <v>2589</v>
      </c>
      <c r="D1133" s="12" t="s">
        <v>2610</v>
      </c>
    </row>
    <row r="1134" spans="1:4" ht="18.75" customHeight="1">
      <c r="A1134" s="12" t="s">
        <v>2611</v>
      </c>
      <c r="B1134" s="12" t="s">
        <v>2445</v>
      </c>
      <c r="C1134" s="12" t="s">
        <v>2589</v>
      </c>
      <c r="D1134" s="12" t="s">
        <v>2612</v>
      </c>
    </row>
    <row r="1135" spans="1:4" ht="18.75" customHeight="1">
      <c r="A1135" s="12" t="s">
        <v>2613</v>
      </c>
      <c r="B1135" s="12" t="s">
        <v>2445</v>
      </c>
      <c r="C1135" s="12" t="s">
        <v>2589</v>
      </c>
      <c r="D1135" s="12" t="s">
        <v>2614</v>
      </c>
    </row>
    <row r="1136" spans="1:4" ht="18.75" customHeight="1">
      <c r="A1136" s="12" t="s">
        <v>2615</v>
      </c>
      <c r="B1136" s="12" t="s">
        <v>2445</v>
      </c>
      <c r="C1136" s="12" t="s">
        <v>2589</v>
      </c>
      <c r="D1136" s="12" t="s">
        <v>2616</v>
      </c>
    </row>
    <row r="1137" spans="1:4" ht="18.75" customHeight="1">
      <c r="A1137" s="12" t="s">
        <v>2617</v>
      </c>
      <c r="B1137" s="12" t="s">
        <v>2445</v>
      </c>
      <c r="C1137" s="12" t="s">
        <v>2589</v>
      </c>
      <c r="D1137" s="12" t="s">
        <v>2618</v>
      </c>
    </row>
    <row r="1138" spans="1:4" ht="18.75" customHeight="1">
      <c r="A1138" s="12" t="s">
        <v>2619</v>
      </c>
      <c r="B1138" s="12" t="s">
        <v>2445</v>
      </c>
      <c r="C1138" s="12" t="s">
        <v>2589</v>
      </c>
      <c r="D1138" s="12" t="s">
        <v>2620</v>
      </c>
    </row>
    <row r="1139" spans="1:4" ht="18.75" customHeight="1">
      <c r="A1139" s="12" t="s">
        <v>2621</v>
      </c>
      <c r="B1139" s="12" t="s">
        <v>2445</v>
      </c>
      <c r="C1139" s="12" t="s">
        <v>2589</v>
      </c>
      <c r="D1139" s="12" t="s">
        <v>2622</v>
      </c>
    </row>
    <row r="1140" spans="1:4" ht="18.75" customHeight="1">
      <c r="A1140" s="12" t="s">
        <v>2623</v>
      </c>
      <c r="B1140" s="12" t="s">
        <v>2445</v>
      </c>
      <c r="C1140" s="12" t="s">
        <v>2589</v>
      </c>
      <c r="D1140" s="12" t="s">
        <v>2624</v>
      </c>
    </row>
    <row r="1141" spans="1:4" ht="18.75" customHeight="1">
      <c r="A1141" s="12" t="s">
        <v>2625</v>
      </c>
      <c r="B1141" s="12" t="s">
        <v>2445</v>
      </c>
      <c r="C1141" s="12" t="s">
        <v>2589</v>
      </c>
      <c r="D1141" s="12" t="s">
        <v>2626</v>
      </c>
    </row>
    <row r="1142" spans="1:4" ht="18.75" customHeight="1">
      <c r="A1142" s="12" t="s">
        <v>2627</v>
      </c>
      <c r="B1142" s="12" t="s">
        <v>2445</v>
      </c>
      <c r="C1142" s="12" t="s">
        <v>2589</v>
      </c>
      <c r="D1142" s="12" t="s">
        <v>2628</v>
      </c>
    </row>
    <row r="1143" spans="1:4" ht="18.75" customHeight="1">
      <c r="A1143" s="12" t="s">
        <v>2629</v>
      </c>
      <c r="B1143" s="12" t="s">
        <v>2445</v>
      </c>
      <c r="C1143" s="12" t="s">
        <v>2589</v>
      </c>
      <c r="D1143" s="12" t="s">
        <v>2630</v>
      </c>
    </row>
    <row r="1144" spans="1:4" ht="18.75" customHeight="1">
      <c r="A1144" s="12" t="s">
        <v>2631</v>
      </c>
      <c r="B1144" s="12" t="s">
        <v>2445</v>
      </c>
      <c r="C1144" s="12" t="s">
        <v>2589</v>
      </c>
      <c r="D1144" s="12" t="s">
        <v>2632</v>
      </c>
    </row>
    <row r="1145" spans="1:4" ht="18.75" customHeight="1">
      <c r="A1145" s="12" t="s">
        <v>2633</v>
      </c>
      <c r="B1145" s="12" t="s">
        <v>2445</v>
      </c>
      <c r="C1145" s="12" t="s">
        <v>2589</v>
      </c>
      <c r="D1145" s="12" t="s">
        <v>2634</v>
      </c>
    </row>
    <row r="1146" spans="1:4" ht="18.75" customHeight="1">
      <c r="A1146" s="12" t="s">
        <v>2635</v>
      </c>
      <c r="B1146" s="12" t="s">
        <v>2445</v>
      </c>
      <c r="C1146" s="12" t="s">
        <v>2636</v>
      </c>
      <c r="D1146" s="12" t="s">
        <v>2637</v>
      </c>
    </row>
    <row r="1147" spans="1:4" ht="18.75" customHeight="1">
      <c r="A1147" s="12" t="s">
        <v>2638</v>
      </c>
      <c r="B1147" s="12" t="s">
        <v>2445</v>
      </c>
      <c r="C1147" s="12" t="s">
        <v>2636</v>
      </c>
      <c r="D1147" s="12" t="s">
        <v>2639</v>
      </c>
    </row>
    <row r="1148" spans="1:4" ht="18.75" customHeight="1">
      <c r="A1148" s="12" t="s">
        <v>2640</v>
      </c>
      <c r="B1148" s="12" t="s">
        <v>2445</v>
      </c>
      <c r="C1148" s="12" t="s">
        <v>2636</v>
      </c>
      <c r="D1148" s="12" t="s">
        <v>2641</v>
      </c>
    </row>
    <row r="1149" spans="1:4" ht="18.75" customHeight="1">
      <c r="A1149" s="12" t="s">
        <v>2642</v>
      </c>
      <c r="B1149" s="12" t="s">
        <v>2445</v>
      </c>
      <c r="C1149" s="12" t="s">
        <v>2636</v>
      </c>
      <c r="D1149" s="12" t="s">
        <v>2643</v>
      </c>
    </row>
    <row r="1150" spans="1:4" ht="18.75" customHeight="1">
      <c r="A1150" s="12" t="s">
        <v>2644</v>
      </c>
      <c r="B1150" s="12" t="s">
        <v>2645</v>
      </c>
      <c r="C1150" s="12" t="s">
        <v>2646</v>
      </c>
      <c r="D1150" s="12" t="s">
        <v>2647</v>
      </c>
    </row>
    <row r="1151" spans="1:4" ht="18.75" customHeight="1">
      <c r="A1151" s="12" t="s">
        <v>2648</v>
      </c>
      <c r="B1151" s="12" t="s">
        <v>2645</v>
      </c>
      <c r="C1151" s="12" t="s">
        <v>2646</v>
      </c>
      <c r="D1151" s="12" t="s">
        <v>2649</v>
      </c>
    </row>
    <row r="1152" spans="1:4" ht="18.75" customHeight="1">
      <c r="A1152" s="12" t="s">
        <v>2650</v>
      </c>
      <c r="B1152" s="12" t="s">
        <v>2645</v>
      </c>
      <c r="C1152" s="12" t="s">
        <v>2646</v>
      </c>
      <c r="D1152" s="12" t="s">
        <v>2651</v>
      </c>
    </row>
    <row r="1153" spans="1:4" ht="18.75" customHeight="1">
      <c r="A1153" s="12" t="s">
        <v>2652</v>
      </c>
      <c r="B1153" s="12" t="s">
        <v>2645</v>
      </c>
      <c r="C1153" s="12" t="s">
        <v>2646</v>
      </c>
      <c r="D1153" s="12" t="s">
        <v>2653</v>
      </c>
    </row>
    <row r="1154" spans="1:4" ht="18.75" customHeight="1">
      <c r="A1154" s="12" t="s">
        <v>2654</v>
      </c>
      <c r="B1154" s="12" t="s">
        <v>2645</v>
      </c>
      <c r="C1154" s="12" t="s">
        <v>2646</v>
      </c>
      <c r="D1154" s="12" t="s">
        <v>2655</v>
      </c>
    </row>
    <row r="1155" spans="1:4" ht="18.75" customHeight="1">
      <c r="A1155" s="12" t="s">
        <v>2656</v>
      </c>
      <c r="B1155" s="12" t="s">
        <v>2645</v>
      </c>
      <c r="C1155" s="12" t="s">
        <v>2646</v>
      </c>
      <c r="D1155" s="12" t="s">
        <v>2657</v>
      </c>
    </row>
    <row r="1156" spans="1:4" ht="18.75" customHeight="1">
      <c r="A1156" s="12" t="s">
        <v>2658</v>
      </c>
      <c r="B1156" s="12" t="s">
        <v>2645</v>
      </c>
      <c r="C1156" s="12" t="s">
        <v>2646</v>
      </c>
      <c r="D1156" s="12" t="s">
        <v>2659</v>
      </c>
    </row>
    <row r="1157" spans="1:4" ht="18.75" customHeight="1">
      <c r="A1157" s="12" t="s">
        <v>2660</v>
      </c>
      <c r="B1157" s="12" t="s">
        <v>2645</v>
      </c>
      <c r="C1157" s="12" t="s">
        <v>2661</v>
      </c>
      <c r="D1157" s="12" t="s">
        <v>2662</v>
      </c>
    </row>
    <row r="1158" spans="1:4" ht="18.75" customHeight="1">
      <c r="A1158" s="12" t="s">
        <v>2663</v>
      </c>
      <c r="B1158" s="12" t="s">
        <v>2645</v>
      </c>
      <c r="C1158" s="12" t="s">
        <v>2661</v>
      </c>
      <c r="D1158" s="12" t="s">
        <v>2664</v>
      </c>
    </row>
    <row r="1159" spans="1:4" ht="18.75" customHeight="1">
      <c r="A1159" s="12" t="s">
        <v>2665</v>
      </c>
      <c r="B1159" s="12" t="s">
        <v>2645</v>
      </c>
      <c r="C1159" s="12" t="s">
        <v>2661</v>
      </c>
      <c r="D1159" s="12" t="s">
        <v>2666</v>
      </c>
    </row>
    <row r="1160" spans="1:4" ht="18.75" customHeight="1">
      <c r="A1160" s="12" t="s">
        <v>2667</v>
      </c>
      <c r="B1160" s="12" t="s">
        <v>2645</v>
      </c>
      <c r="C1160" s="12" t="s">
        <v>2661</v>
      </c>
      <c r="D1160" s="12" t="s">
        <v>2668</v>
      </c>
    </row>
    <row r="1161" spans="1:4" ht="18.75" customHeight="1">
      <c r="A1161" s="12" t="s">
        <v>2669</v>
      </c>
      <c r="B1161" s="12" t="s">
        <v>2645</v>
      </c>
      <c r="C1161" s="12" t="s">
        <v>2661</v>
      </c>
      <c r="D1161" s="12" t="s">
        <v>2670</v>
      </c>
    </row>
    <row r="1162" spans="1:4" ht="18.75" customHeight="1">
      <c r="A1162" s="12" t="s">
        <v>2671</v>
      </c>
      <c r="B1162" s="12" t="s">
        <v>2645</v>
      </c>
      <c r="C1162" s="12" t="s">
        <v>2661</v>
      </c>
      <c r="D1162" s="12" t="s">
        <v>2672</v>
      </c>
    </row>
    <row r="1163" spans="1:4" ht="18.75" customHeight="1">
      <c r="A1163" s="12" t="s">
        <v>2673</v>
      </c>
      <c r="B1163" s="12" t="s">
        <v>2645</v>
      </c>
      <c r="C1163" s="12" t="s">
        <v>2661</v>
      </c>
      <c r="D1163" s="12" t="s">
        <v>2674</v>
      </c>
    </row>
    <row r="1164" spans="1:4" ht="18.75" customHeight="1">
      <c r="A1164" s="12" t="s">
        <v>2675</v>
      </c>
      <c r="B1164" s="12" t="s">
        <v>2645</v>
      </c>
      <c r="C1164" s="12" t="s">
        <v>2661</v>
      </c>
      <c r="D1164" s="12" t="s">
        <v>2676</v>
      </c>
    </row>
    <row r="1165" spans="1:4" ht="18.75" customHeight="1">
      <c r="A1165" s="12" t="s">
        <v>2677</v>
      </c>
      <c r="B1165" s="12" t="s">
        <v>2645</v>
      </c>
      <c r="C1165" s="12" t="s">
        <v>2661</v>
      </c>
      <c r="D1165" s="12" t="s">
        <v>2678</v>
      </c>
    </row>
    <row r="1166" spans="1:4" ht="18.75" customHeight="1">
      <c r="A1166" s="12" t="s">
        <v>2679</v>
      </c>
      <c r="B1166" s="12" t="s">
        <v>2645</v>
      </c>
      <c r="C1166" s="12" t="s">
        <v>2661</v>
      </c>
      <c r="D1166" s="12" t="s">
        <v>2680</v>
      </c>
    </row>
    <row r="1167" spans="1:4" ht="18.75" customHeight="1">
      <c r="A1167" s="12" t="s">
        <v>2681</v>
      </c>
      <c r="B1167" s="12" t="s">
        <v>2645</v>
      </c>
      <c r="C1167" s="12" t="s">
        <v>2661</v>
      </c>
      <c r="D1167" s="12" t="s">
        <v>2682</v>
      </c>
    </row>
    <row r="1168" spans="1:4" ht="18.75" customHeight="1">
      <c r="A1168" s="12" t="s">
        <v>2683</v>
      </c>
      <c r="B1168" s="12" t="s">
        <v>2645</v>
      </c>
      <c r="C1168" s="12" t="s">
        <v>2661</v>
      </c>
      <c r="D1168" s="12" t="s">
        <v>2684</v>
      </c>
    </row>
    <row r="1169" spans="1:4" ht="18.75" customHeight="1">
      <c r="A1169" s="12" t="s">
        <v>2685</v>
      </c>
      <c r="B1169" s="12" t="s">
        <v>2645</v>
      </c>
      <c r="C1169" s="12" t="s">
        <v>2661</v>
      </c>
      <c r="D1169" s="12" t="s">
        <v>2686</v>
      </c>
    </row>
    <row r="1170" spans="1:4" ht="18.75" customHeight="1">
      <c r="A1170" s="12" t="s">
        <v>2687</v>
      </c>
      <c r="B1170" s="12" t="s">
        <v>2645</v>
      </c>
      <c r="C1170" s="12" t="s">
        <v>2661</v>
      </c>
      <c r="D1170" s="12" t="s">
        <v>2688</v>
      </c>
    </row>
    <row r="1171" spans="1:4" ht="18.75" customHeight="1">
      <c r="A1171" s="12" t="s">
        <v>2689</v>
      </c>
      <c r="B1171" s="12" t="s">
        <v>2645</v>
      </c>
      <c r="C1171" s="12" t="s">
        <v>2661</v>
      </c>
      <c r="D1171" s="12" t="s">
        <v>2690</v>
      </c>
    </row>
    <row r="1172" spans="1:4" ht="18.75" customHeight="1">
      <c r="A1172" s="12" t="s">
        <v>2691</v>
      </c>
      <c r="B1172" s="12" t="s">
        <v>2645</v>
      </c>
      <c r="C1172" s="12" t="s">
        <v>2661</v>
      </c>
      <c r="D1172" s="12" t="s">
        <v>2692</v>
      </c>
    </row>
    <row r="1173" spans="1:4" ht="18.75" customHeight="1">
      <c r="A1173" s="12" t="s">
        <v>2693</v>
      </c>
      <c r="B1173" s="12" t="s">
        <v>2645</v>
      </c>
      <c r="C1173" s="12" t="s">
        <v>2661</v>
      </c>
      <c r="D1173" s="12" t="s">
        <v>2694</v>
      </c>
    </row>
    <row r="1174" spans="1:4" ht="18.75" customHeight="1">
      <c r="A1174" s="12" t="s">
        <v>2695</v>
      </c>
      <c r="B1174" s="12" t="s">
        <v>2645</v>
      </c>
      <c r="C1174" s="12" t="s">
        <v>2661</v>
      </c>
      <c r="D1174" s="12" t="s">
        <v>2696</v>
      </c>
    </row>
    <row r="1175" spans="1:4" ht="18.75" customHeight="1">
      <c r="A1175" s="12" t="s">
        <v>2697</v>
      </c>
      <c r="B1175" s="12" t="s">
        <v>2645</v>
      </c>
      <c r="C1175" s="12" t="s">
        <v>2698</v>
      </c>
      <c r="D1175" s="12" t="s">
        <v>2699</v>
      </c>
    </row>
    <row r="1176" spans="1:4" ht="18.75" customHeight="1">
      <c r="A1176" s="12" t="s">
        <v>2700</v>
      </c>
      <c r="B1176" s="12" t="s">
        <v>2645</v>
      </c>
      <c r="C1176" s="12" t="s">
        <v>2698</v>
      </c>
      <c r="D1176" s="12" t="s">
        <v>2701</v>
      </c>
    </row>
    <row r="1177" spans="1:4" ht="18.75" customHeight="1">
      <c r="A1177" s="12" t="s">
        <v>2702</v>
      </c>
      <c r="B1177" s="12" t="s">
        <v>2645</v>
      </c>
      <c r="C1177" s="12" t="s">
        <v>2698</v>
      </c>
      <c r="D1177" s="12" t="s">
        <v>2703</v>
      </c>
    </row>
    <row r="1178" spans="1:4" ht="18.75" customHeight="1">
      <c r="A1178" s="12" t="s">
        <v>2704</v>
      </c>
      <c r="B1178" s="12" t="s">
        <v>2645</v>
      </c>
      <c r="C1178" s="12" t="s">
        <v>2698</v>
      </c>
      <c r="D1178" s="12" t="s">
        <v>2705</v>
      </c>
    </row>
    <row r="1179" spans="1:4" ht="18.75" customHeight="1">
      <c r="A1179" s="12" t="s">
        <v>2706</v>
      </c>
      <c r="B1179" s="12" t="s">
        <v>2645</v>
      </c>
      <c r="C1179" s="12" t="s">
        <v>2698</v>
      </c>
      <c r="D1179" s="12" t="s">
        <v>2707</v>
      </c>
    </row>
    <row r="1180" spans="1:4" ht="18.75" customHeight="1">
      <c r="A1180" s="12" t="s">
        <v>2708</v>
      </c>
      <c r="B1180" s="12" t="s">
        <v>2645</v>
      </c>
      <c r="C1180" s="12" t="s">
        <v>2698</v>
      </c>
      <c r="D1180" s="12" t="s">
        <v>2709</v>
      </c>
    </row>
    <row r="1181" spans="1:4" ht="18.75" customHeight="1">
      <c r="A1181" s="12" t="s">
        <v>2710</v>
      </c>
      <c r="B1181" s="12" t="s">
        <v>2645</v>
      </c>
      <c r="C1181" s="12" t="s">
        <v>2698</v>
      </c>
      <c r="D1181" s="12" t="s">
        <v>2711</v>
      </c>
    </row>
    <row r="1182" spans="1:4" ht="18.75" customHeight="1">
      <c r="A1182" s="12" t="s">
        <v>2712</v>
      </c>
      <c r="B1182" s="12" t="s">
        <v>2645</v>
      </c>
      <c r="C1182" s="12" t="s">
        <v>2698</v>
      </c>
      <c r="D1182" s="12" t="s">
        <v>2713</v>
      </c>
    </row>
    <row r="1183" spans="1:4" ht="18.75" customHeight="1">
      <c r="A1183" s="12" t="s">
        <v>2714</v>
      </c>
      <c r="B1183" s="12" t="s">
        <v>2645</v>
      </c>
      <c r="C1183" s="12" t="s">
        <v>2698</v>
      </c>
      <c r="D1183" s="12" t="s">
        <v>2715</v>
      </c>
    </row>
    <row r="1184" spans="1:4" ht="18.75" customHeight="1">
      <c r="A1184" s="12" t="s">
        <v>2716</v>
      </c>
      <c r="B1184" s="12" t="s">
        <v>2645</v>
      </c>
      <c r="C1184" s="12" t="s">
        <v>2698</v>
      </c>
      <c r="D1184" s="12" t="s">
        <v>2717</v>
      </c>
    </row>
    <row r="1185" spans="1:4" ht="18.75" customHeight="1">
      <c r="A1185" s="12" t="s">
        <v>2718</v>
      </c>
      <c r="B1185" s="12" t="s">
        <v>2645</v>
      </c>
      <c r="C1185" s="12" t="s">
        <v>2698</v>
      </c>
      <c r="D1185" s="12" t="s">
        <v>2719</v>
      </c>
    </row>
    <row r="1186" spans="1:4" ht="18.75" customHeight="1">
      <c r="A1186" s="12" t="s">
        <v>2720</v>
      </c>
      <c r="B1186" s="12" t="s">
        <v>2645</v>
      </c>
      <c r="C1186" s="12" t="s">
        <v>2698</v>
      </c>
      <c r="D1186" s="12" t="s">
        <v>2721</v>
      </c>
    </row>
    <row r="1187" spans="1:4" ht="18.75" customHeight="1">
      <c r="A1187" s="12" t="s">
        <v>2722</v>
      </c>
      <c r="B1187" s="12" t="s">
        <v>2645</v>
      </c>
      <c r="C1187" s="12" t="s">
        <v>2698</v>
      </c>
      <c r="D1187" s="12" t="s">
        <v>2723</v>
      </c>
    </row>
    <row r="1188" spans="1:4" ht="18.75" customHeight="1">
      <c r="A1188" s="12" t="s">
        <v>2724</v>
      </c>
      <c r="B1188" s="12" t="s">
        <v>2645</v>
      </c>
      <c r="C1188" s="12" t="s">
        <v>2698</v>
      </c>
      <c r="D1188" s="12" t="s">
        <v>2725</v>
      </c>
    </row>
    <row r="1189" spans="1:4" ht="18.75" customHeight="1">
      <c r="A1189" s="12" t="s">
        <v>2726</v>
      </c>
      <c r="B1189" s="12" t="s">
        <v>2645</v>
      </c>
      <c r="C1189" s="12" t="s">
        <v>2698</v>
      </c>
      <c r="D1189" s="12" t="s">
        <v>2727</v>
      </c>
    </row>
    <row r="1190" spans="1:4" ht="18.75" customHeight="1">
      <c r="A1190" s="12" t="s">
        <v>2728</v>
      </c>
      <c r="B1190" s="12" t="s">
        <v>2645</v>
      </c>
      <c r="C1190" s="12" t="s">
        <v>2698</v>
      </c>
      <c r="D1190" s="12" t="s">
        <v>2729</v>
      </c>
    </row>
    <row r="1191" spans="1:4" ht="18.75" customHeight="1">
      <c r="A1191" s="12" t="s">
        <v>2730</v>
      </c>
      <c r="B1191" s="12" t="s">
        <v>2645</v>
      </c>
      <c r="C1191" s="12" t="s">
        <v>2698</v>
      </c>
      <c r="D1191" s="12" t="s">
        <v>2731</v>
      </c>
    </row>
    <row r="1192" spans="1:4" ht="18.75" customHeight="1">
      <c r="A1192" s="12" t="s">
        <v>2732</v>
      </c>
      <c r="B1192" s="12" t="s">
        <v>2645</v>
      </c>
      <c r="C1192" s="12" t="s">
        <v>2698</v>
      </c>
      <c r="D1192" s="12" t="s">
        <v>2733</v>
      </c>
    </row>
    <row r="1193" spans="1:4" ht="18.75" customHeight="1">
      <c r="A1193" s="12" t="s">
        <v>2734</v>
      </c>
      <c r="B1193" s="12" t="s">
        <v>2645</v>
      </c>
      <c r="C1193" s="12" t="s">
        <v>2698</v>
      </c>
      <c r="D1193" s="12" t="s">
        <v>2735</v>
      </c>
    </row>
    <row r="1194" spans="1:4" ht="18.75" customHeight="1">
      <c r="A1194" s="12" t="s">
        <v>2736</v>
      </c>
      <c r="B1194" s="12" t="s">
        <v>2645</v>
      </c>
      <c r="C1194" s="12" t="s">
        <v>2698</v>
      </c>
      <c r="D1194" s="12" t="s">
        <v>2737</v>
      </c>
    </row>
    <row r="1195" spans="1:4" ht="18.75" customHeight="1">
      <c r="A1195" s="12" t="s">
        <v>2738</v>
      </c>
      <c r="B1195" s="12" t="s">
        <v>2645</v>
      </c>
      <c r="C1195" s="12" t="s">
        <v>2698</v>
      </c>
      <c r="D1195" s="12" t="s">
        <v>2739</v>
      </c>
    </row>
    <row r="1196" spans="1:4" ht="18.75" customHeight="1">
      <c r="A1196" s="12" t="s">
        <v>2740</v>
      </c>
      <c r="B1196" s="12" t="s">
        <v>2645</v>
      </c>
      <c r="C1196" s="12" t="s">
        <v>2741</v>
      </c>
      <c r="D1196" s="12" t="s">
        <v>2742</v>
      </c>
    </row>
    <row r="1197" spans="1:4" ht="18.75" customHeight="1">
      <c r="A1197" s="12" t="s">
        <v>2743</v>
      </c>
      <c r="B1197" s="12" t="s">
        <v>2645</v>
      </c>
      <c r="C1197" s="12" t="s">
        <v>2741</v>
      </c>
      <c r="D1197" s="12" t="s">
        <v>2744</v>
      </c>
    </row>
    <row r="1198" spans="1:4" ht="18.75" customHeight="1">
      <c r="A1198" s="12" t="s">
        <v>2745</v>
      </c>
      <c r="B1198" s="12" t="s">
        <v>2645</v>
      </c>
      <c r="C1198" s="12" t="s">
        <v>2741</v>
      </c>
      <c r="D1198" s="12" t="s">
        <v>2746</v>
      </c>
    </row>
    <row r="1199" spans="1:4" ht="18.75" customHeight="1">
      <c r="A1199" s="12" t="s">
        <v>2747</v>
      </c>
      <c r="B1199" s="12" t="s">
        <v>2645</v>
      </c>
      <c r="C1199" s="12" t="s">
        <v>2741</v>
      </c>
      <c r="D1199" s="12" t="s">
        <v>2748</v>
      </c>
    </row>
    <row r="1200" spans="1:4" ht="18.75" customHeight="1">
      <c r="A1200" s="12" t="s">
        <v>2749</v>
      </c>
      <c r="B1200" s="12" t="s">
        <v>2645</v>
      </c>
      <c r="C1200" s="12" t="s">
        <v>2741</v>
      </c>
      <c r="D1200" s="12" t="s">
        <v>2750</v>
      </c>
    </row>
    <row r="1201" spans="1:4" ht="18.75" customHeight="1">
      <c r="A1201" s="12" t="s">
        <v>2751</v>
      </c>
      <c r="B1201" s="12" t="s">
        <v>2645</v>
      </c>
      <c r="C1201" s="12" t="s">
        <v>2741</v>
      </c>
      <c r="D1201" s="12" t="s">
        <v>2752</v>
      </c>
    </row>
    <row r="1202" spans="1:4" ht="18.75" customHeight="1">
      <c r="A1202" s="12" t="s">
        <v>2753</v>
      </c>
      <c r="B1202" s="12" t="s">
        <v>2645</v>
      </c>
      <c r="C1202" s="12" t="s">
        <v>2741</v>
      </c>
      <c r="D1202" s="12" t="s">
        <v>2754</v>
      </c>
    </row>
    <row r="1203" spans="1:4" ht="18.75" customHeight="1">
      <c r="A1203" s="12" t="s">
        <v>2755</v>
      </c>
      <c r="B1203" s="12" t="s">
        <v>2645</v>
      </c>
      <c r="C1203" s="12" t="s">
        <v>2741</v>
      </c>
      <c r="D1203" s="12" t="s">
        <v>2756</v>
      </c>
    </row>
    <row r="1204" spans="1:4" ht="18.75" customHeight="1">
      <c r="A1204" s="12" t="s">
        <v>2757</v>
      </c>
      <c r="B1204" s="12" t="s">
        <v>2645</v>
      </c>
      <c r="C1204" s="12" t="s">
        <v>2741</v>
      </c>
      <c r="D1204" s="12" t="s">
        <v>2758</v>
      </c>
    </row>
    <row r="1205" spans="1:4" ht="18.75" customHeight="1">
      <c r="A1205" s="12" t="s">
        <v>2759</v>
      </c>
      <c r="B1205" s="12" t="s">
        <v>2645</v>
      </c>
      <c r="C1205" s="12" t="s">
        <v>2741</v>
      </c>
      <c r="D1205" s="12" t="s">
        <v>2760</v>
      </c>
    </row>
    <row r="1206" spans="1:4" ht="18.75" customHeight="1">
      <c r="A1206" s="12" t="s">
        <v>2761</v>
      </c>
      <c r="B1206" s="12" t="s">
        <v>2645</v>
      </c>
      <c r="C1206" s="12" t="s">
        <v>2741</v>
      </c>
      <c r="D1206" s="12" t="s">
        <v>2762</v>
      </c>
    </row>
    <row r="1207" spans="1:4" ht="18.75" customHeight="1">
      <c r="A1207" s="12" t="s">
        <v>2763</v>
      </c>
      <c r="B1207" s="12" t="s">
        <v>2645</v>
      </c>
      <c r="C1207" s="12" t="s">
        <v>2741</v>
      </c>
      <c r="D1207" s="12" t="s">
        <v>2764</v>
      </c>
    </row>
    <row r="1208" spans="1:4" ht="18.75" customHeight="1">
      <c r="A1208" s="12" t="s">
        <v>2765</v>
      </c>
      <c r="B1208" s="12" t="s">
        <v>2645</v>
      </c>
      <c r="C1208" s="12" t="s">
        <v>2741</v>
      </c>
      <c r="D1208" s="12" t="s">
        <v>2766</v>
      </c>
    </row>
    <row r="1209" spans="1:4" ht="18.75" customHeight="1">
      <c r="A1209" s="12" t="s">
        <v>2767</v>
      </c>
      <c r="B1209" s="12" t="s">
        <v>2645</v>
      </c>
      <c r="C1209" s="12" t="s">
        <v>2741</v>
      </c>
      <c r="D1209" s="12" t="s">
        <v>2768</v>
      </c>
    </row>
    <row r="1210" spans="1:4" ht="18.75" customHeight="1">
      <c r="A1210" s="12" t="s">
        <v>2769</v>
      </c>
      <c r="B1210" s="12" t="s">
        <v>2645</v>
      </c>
      <c r="C1210" s="12" t="s">
        <v>2741</v>
      </c>
      <c r="D1210" s="12" t="s">
        <v>2770</v>
      </c>
    </row>
    <row r="1211" spans="1:4" ht="18.75" customHeight="1">
      <c r="A1211" s="12" t="s">
        <v>2771</v>
      </c>
      <c r="B1211" s="12" t="s">
        <v>2645</v>
      </c>
      <c r="C1211" s="12" t="s">
        <v>2741</v>
      </c>
      <c r="D1211" s="12" t="s">
        <v>2772</v>
      </c>
    </row>
    <row r="1212" spans="1:4" ht="18.75" customHeight="1">
      <c r="A1212" s="12" t="s">
        <v>2773</v>
      </c>
      <c r="B1212" s="12" t="s">
        <v>2645</v>
      </c>
      <c r="C1212" s="12" t="s">
        <v>2741</v>
      </c>
      <c r="D1212" s="12" t="s">
        <v>2774</v>
      </c>
    </row>
    <row r="1213" spans="1:4" ht="18.75" customHeight="1">
      <c r="A1213" s="12" t="s">
        <v>2775</v>
      </c>
      <c r="B1213" s="12" t="s">
        <v>2645</v>
      </c>
      <c r="C1213" s="12" t="s">
        <v>2741</v>
      </c>
      <c r="D1213" s="12" t="s">
        <v>2776</v>
      </c>
    </row>
    <row r="1214" spans="1:4" ht="18.75" customHeight="1">
      <c r="A1214" s="12" t="s">
        <v>2777</v>
      </c>
      <c r="B1214" s="12" t="s">
        <v>2645</v>
      </c>
      <c r="C1214" s="12" t="s">
        <v>2741</v>
      </c>
      <c r="D1214" s="12" t="s">
        <v>2778</v>
      </c>
    </row>
    <row r="1215" spans="1:4" ht="18.75" customHeight="1">
      <c r="A1215" s="12" t="s">
        <v>2779</v>
      </c>
      <c r="B1215" s="12" t="s">
        <v>2645</v>
      </c>
      <c r="C1215" s="12" t="s">
        <v>2741</v>
      </c>
      <c r="D1215" s="12" t="s">
        <v>2780</v>
      </c>
    </row>
    <row r="1216" spans="1:4" ht="18.75" customHeight="1">
      <c r="A1216" s="12" t="s">
        <v>2781</v>
      </c>
      <c r="B1216" s="12" t="s">
        <v>2645</v>
      </c>
      <c r="C1216" s="12" t="s">
        <v>2741</v>
      </c>
      <c r="D1216" s="12" t="s">
        <v>2782</v>
      </c>
    </row>
    <row r="1217" spans="1:4" ht="18.75" customHeight="1">
      <c r="A1217" s="12" t="s">
        <v>2783</v>
      </c>
      <c r="B1217" s="12" t="s">
        <v>2645</v>
      </c>
      <c r="C1217" s="12" t="s">
        <v>2741</v>
      </c>
      <c r="D1217" s="12" t="s">
        <v>2784</v>
      </c>
    </row>
    <row r="1218" spans="1:4" ht="18.75" customHeight="1">
      <c r="A1218" s="12" t="s">
        <v>2785</v>
      </c>
      <c r="B1218" s="12" t="s">
        <v>2645</v>
      </c>
      <c r="C1218" s="12" t="s">
        <v>2741</v>
      </c>
      <c r="D1218" s="12" t="s">
        <v>2786</v>
      </c>
    </row>
    <row r="1219" spans="1:4" ht="18.75" customHeight="1">
      <c r="A1219" s="12" t="s">
        <v>2787</v>
      </c>
      <c r="B1219" s="12" t="s">
        <v>2645</v>
      </c>
      <c r="C1219" s="12" t="s">
        <v>2741</v>
      </c>
      <c r="D1219" s="12" t="s">
        <v>2788</v>
      </c>
    </row>
    <row r="1220" spans="1:4" ht="18.75" customHeight="1">
      <c r="A1220" s="12" t="s">
        <v>2789</v>
      </c>
      <c r="B1220" s="12" t="s">
        <v>2645</v>
      </c>
      <c r="C1220" s="12" t="s">
        <v>2741</v>
      </c>
      <c r="D1220" s="12" t="s">
        <v>2790</v>
      </c>
    </row>
    <row r="1221" spans="1:4" ht="18.75" customHeight="1">
      <c r="A1221" s="12" t="s">
        <v>2791</v>
      </c>
      <c r="B1221" s="12" t="s">
        <v>2645</v>
      </c>
      <c r="C1221" s="12" t="s">
        <v>2741</v>
      </c>
      <c r="D1221" s="12" t="s">
        <v>2792</v>
      </c>
    </row>
    <row r="1222" spans="1:4" ht="18.75" customHeight="1">
      <c r="A1222" s="12" t="s">
        <v>2793</v>
      </c>
      <c r="B1222" s="12" t="s">
        <v>2645</v>
      </c>
      <c r="C1222" s="12" t="s">
        <v>2741</v>
      </c>
      <c r="D1222" s="12" t="s">
        <v>2794</v>
      </c>
    </row>
    <row r="1223" spans="1:4" ht="18.75" customHeight="1">
      <c r="A1223" s="12" t="s">
        <v>2795</v>
      </c>
      <c r="B1223" s="12" t="s">
        <v>2645</v>
      </c>
      <c r="C1223" s="12" t="s">
        <v>2741</v>
      </c>
      <c r="D1223" s="12" t="s">
        <v>2796</v>
      </c>
    </row>
    <row r="1224" spans="1:4" ht="18.75" customHeight="1">
      <c r="A1224" s="12" t="s">
        <v>2797</v>
      </c>
      <c r="B1224" s="12" t="s">
        <v>2645</v>
      </c>
      <c r="C1224" s="12" t="s">
        <v>2741</v>
      </c>
      <c r="D1224" s="12" t="s">
        <v>2798</v>
      </c>
    </row>
    <row r="1225" spans="1:4" ht="18.75" customHeight="1">
      <c r="A1225" s="12" t="s">
        <v>2799</v>
      </c>
      <c r="B1225" s="12" t="s">
        <v>2645</v>
      </c>
      <c r="C1225" s="12" t="s">
        <v>2741</v>
      </c>
      <c r="D1225" s="12" t="s">
        <v>2800</v>
      </c>
    </row>
    <row r="1226" spans="1:4" ht="18.75" customHeight="1">
      <c r="A1226" s="12" t="s">
        <v>2801</v>
      </c>
      <c r="B1226" s="12" t="s">
        <v>2645</v>
      </c>
      <c r="C1226" s="12" t="s">
        <v>2802</v>
      </c>
      <c r="D1226" s="12" t="s">
        <v>2803</v>
      </c>
    </row>
    <row r="1227" spans="1:4" ht="18.75" customHeight="1">
      <c r="A1227" s="12" t="s">
        <v>2804</v>
      </c>
      <c r="B1227" s="12" t="s">
        <v>2645</v>
      </c>
      <c r="C1227" s="12" t="s">
        <v>2802</v>
      </c>
      <c r="D1227" s="12" t="s">
        <v>2805</v>
      </c>
    </row>
    <row r="1228" spans="1:4" ht="18.75" customHeight="1">
      <c r="A1228" s="12" t="s">
        <v>2806</v>
      </c>
      <c r="B1228" s="12" t="s">
        <v>2645</v>
      </c>
      <c r="C1228" s="12" t="s">
        <v>2802</v>
      </c>
      <c r="D1228" s="12" t="s">
        <v>2807</v>
      </c>
    </row>
    <row r="1229" spans="1:4" ht="18.75" customHeight="1">
      <c r="A1229" s="12" t="s">
        <v>2808</v>
      </c>
      <c r="B1229" s="12" t="s">
        <v>2645</v>
      </c>
      <c r="C1229" s="12" t="s">
        <v>2802</v>
      </c>
      <c r="D1229" s="12" t="s">
        <v>2809</v>
      </c>
    </row>
    <row r="1230" spans="1:4" ht="18.75" customHeight="1">
      <c r="A1230" s="12" t="s">
        <v>2810</v>
      </c>
      <c r="B1230" s="12" t="s">
        <v>2645</v>
      </c>
      <c r="C1230" s="12" t="s">
        <v>2802</v>
      </c>
      <c r="D1230" s="12" t="s">
        <v>2811</v>
      </c>
    </row>
    <row r="1231" spans="1:4" ht="18.75" customHeight="1">
      <c r="A1231" s="12" t="s">
        <v>2812</v>
      </c>
      <c r="B1231" s="12" t="s">
        <v>2645</v>
      </c>
      <c r="C1231" s="12" t="s">
        <v>2802</v>
      </c>
      <c r="D1231" s="12" t="s">
        <v>2813</v>
      </c>
    </row>
    <row r="1232" spans="1:4" ht="18.75" customHeight="1">
      <c r="A1232" s="12" t="s">
        <v>2814</v>
      </c>
      <c r="B1232" s="12" t="s">
        <v>2645</v>
      </c>
      <c r="C1232" s="12" t="s">
        <v>2802</v>
      </c>
      <c r="D1232" s="12" t="s">
        <v>2815</v>
      </c>
    </row>
    <row r="1233" spans="1:4" ht="18.75" customHeight="1">
      <c r="A1233" s="12" t="s">
        <v>2816</v>
      </c>
      <c r="B1233" s="12" t="s">
        <v>2645</v>
      </c>
      <c r="C1233" s="12" t="s">
        <v>2802</v>
      </c>
      <c r="D1233" s="12" t="s">
        <v>2817</v>
      </c>
    </row>
    <row r="1234" spans="1:4" ht="18.75" customHeight="1">
      <c r="A1234" s="12" t="s">
        <v>2818</v>
      </c>
      <c r="B1234" s="12" t="s">
        <v>2645</v>
      </c>
      <c r="C1234" s="12" t="s">
        <v>2802</v>
      </c>
      <c r="D1234" s="12" t="s">
        <v>2819</v>
      </c>
    </row>
    <row r="1235" spans="1:4" ht="18.75" customHeight="1">
      <c r="A1235" s="12" t="s">
        <v>2820</v>
      </c>
      <c r="B1235" s="12" t="s">
        <v>2645</v>
      </c>
      <c r="C1235" s="12" t="s">
        <v>2802</v>
      </c>
      <c r="D1235" s="12" t="s">
        <v>2821</v>
      </c>
    </row>
    <row r="1236" spans="1:4" ht="18.75" customHeight="1">
      <c r="A1236" s="12" t="s">
        <v>2822</v>
      </c>
      <c r="B1236" s="12" t="s">
        <v>2645</v>
      </c>
      <c r="C1236" s="12" t="s">
        <v>2802</v>
      </c>
      <c r="D1236" s="12" t="s">
        <v>2823</v>
      </c>
    </row>
    <row r="1237" spans="1:4" ht="18.75" customHeight="1">
      <c r="A1237" s="12" t="s">
        <v>2824</v>
      </c>
      <c r="B1237" s="12" t="s">
        <v>2645</v>
      </c>
      <c r="C1237" s="12" t="s">
        <v>2802</v>
      </c>
      <c r="D1237" s="12" t="s">
        <v>2825</v>
      </c>
    </row>
    <row r="1238" spans="1:4" ht="18.75" customHeight="1">
      <c r="A1238" s="12" t="s">
        <v>2826</v>
      </c>
      <c r="B1238" s="12" t="s">
        <v>2645</v>
      </c>
      <c r="C1238" s="12" t="s">
        <v>2802</v>
      </c>
      <c r="D1238" s="12" t="s">
        <v>2827</v>
      </c>
    </row>
    <row r="1239" spans="1:4" ht="18.75" customHeight="1">
      <c r="A1239" s="12" t="s">
        <v>2828</v>
      </c>
      <c r="B1239" s="12" t="s">
        <v>2645</v>
      </c>
      <c r="C1239" s="12" t="s">
        <v>2802</v>
      </c>
      <c r="D1239" s="12" t="s">
        <v>2829</v>
      </c>
    </row>
    <row r="1240" spans="1:4" ht="18.75" customHeight="1">
      <c r="A1240" s="12" t="s">
        <v>2830</v>
      </c>
      <c r="B1240" s="12" t="s">
        <v>2645</v>
      </c>
      <c r="C1240" s="12" t="s">
        <v>2802</v>
      </c>
      <c r="D1240" s="12" t="s">
        <v>2831</v>
      </c>
    </row>
    <row r="1241" spans="1:4" ht="18.75" customHeight="1">
      <c r="A1241" s="12" t="s">
        <v>2832</v>
      </c>
      <c r="B1241" s="12" t="s">
        <v>2645</v>
      </c>
      <c r="C1241" s="12" t="s">
        <v>2802</v>
      </c>
      <c r="D1241" s="12" t="s">
        <v>2833</v>
      </c>
    </row>
    <row r="1242" spans="1:4" ht="18.75" customHeight="1">
      <c r="A1242" s="12" t="s">
        <v>2834</v>
      </c>
      <c r="B1242" s="12" t="s">
        <v>2645</v>
      </c>
      <c r="C1242" s="12" t="s">
        <v>2802</v>
      </c>
      <c r="D1242" s="12" t="s">
        <v>2835</v>
      </c>
    </row>
    <row r="1243" spans="1:4" ht="18.75" customHeight="1">
      <c r="A1243" s="12" t="s">
        <v>2836</v>
      </c>
      <c r="B1243" s="12" t="s">
        <v>2645</v>
      </c>
      <c r="C1243" s="12" t="s">
        <v>2802</v>
      </c>
      <c r="D1243" s="12" t="s">
        <v>2837</v>
      </c>
    </row>
    <row r="1244" spans="1:4" ht="18.75" customHeight="1">
      <c r="A1244" s="12" t="s">
        <v>2838</v>
      </c>
      <c r="B1244" s="12" t="s">
        <v>2645</v>
      </c>
      <c r="C1244" s="12" t="s">
        <v>2802</v>
      </c>
      <c r="D1244" s="12" t="s">
        <v>2839</v>
      </c>
    </row>
    <row r="1245" spans="1:4" ht="18.75" customHeight="1">
      <c r="A1245" s="12" t="s">
        <v>2840</v>
      </c>
      <c r="B1245" s="12" t="s">
        <v>2645</v>
      </c>
      <c r="C1245" s="12" t="s">
        <v>2802</v>
      </c>
      <c r="D1245" s="12" t="s">
        <v>2841</v>
      </c>
    </row>
    <row r="1246" spans="1:4" ht="18.75" customHeight="1">
      <c r="A1246" s="12" t="s">
        <v>2842</v>
      </c>
      <c r="B1246" s="12" t="s">
        <v>2645</v>
      </c>
      <c r="C1246" s="12" t="s">
        <v>2802</v>
      </c>
      <c r="D1246" s="12" t="s">
        <v>2843</v>
      </c>
    </row>
    <row r="1247" spans="1:4" ht="18.75" customHeight="1">
      <c r="A1247" s="12" t="s">
        <v>2844</v>
      </c>
      <c r="B1247" s="12" t="s">
        <v>2645</v>
      </c>
      <c r="C1247" s="12" t="s">
        <v>2845</v>
      </c>
      <c r="D1247" s="12" t="s">
        <v>2846</v>
      </c>
    </row>
    <row r="1248" spans="1:4" ht="18.75" customHeight="1">
      <c r="A1248" s="12" t="s">
        <v>2847</v>
      </c>
      <c r="B1248" s="12" t="s">
        <v>2645</v>
      </c>
      <c r="C1248" s="12" t="s">
        <v>2845</v>
      </c>
      <c r="D1248" s="12" t="s">
        <v>2848</v>
      </c>
    </row>
    <row r="1249" spans="1:4" ht="18.75" customHeight="1">
      <c r="A1249" s="12" t="s">
        <v>2849</v>
      </c>
      <c r="B1249" s="12" t="s">
        <v>2645</v>
      </c>
      <c r="C1249" s="12" t="s">
        <v>2845</v>
      </c>
      <c r="D1249" s="12" t="s">
        <v>2850</v>
      </c>
    </row>
    <row r="1250" spans="1:4" ht="18.75" customHeight="1">
      <c r="A1250" s="12" t="s">
        <v>2851</v>
      </c>
      <c r="B1250" s="12" t="s">
        <v>2645</v>
      </c>
      <c r="C1250" s="12" t="s">
        <v>2845</v>
      </c>
      <c r="D1250" s="12" t="s">
        <v>2852</v>
      </c>
    </row>
    <row r="1251" spans="1:4" ht="18.75" customHeight="1">
      <c r="A1251" s="12" t="s">
        <v>2853</v>
      </c>
      <c r="B1251" s="12" t="s">
        <v>2645</v>
      </c>
      <c r="C1251" s="12" t="s">
        <v>2845</v>
      </c>
      <c r="D1251" s="12" t="s">
        <v>2854</v>
      </c>
    </row>
    <row r="1252" spans="1:4" ht="18.75" customHeight="1">
      <c r="A1252" s="12" t="s">
        <v>2855</v>
      </c>
      <c r="B1252" s="12" t="s">
        <v>2645</v>
      </c>
      <c r="C1252" s="12" t="s">
        <v>2845</v>
      </c>
      <c r="D1252" s="12" t="s">
        <v>2856</v>
      </c>
    </row>
    <row r="1253" spans="1:4" ht="18.75" customHeight="1">
      <c r="A1253" s="12" t="s">
        <v>2857</v>
      </c>
      <c r="B1253" s="12" t="s">
        <v>2645</v>
      </c>
      <c r="C1253" s="12" t="s">
        <v>2845</v>
      </c>
      <c r="D1253" s="12" t="s">
        <v>2858</v>
      </c>
    </row>
    <row r="1254" spans="1:4" ht="18.75" customHeight="1">
      <c r="A1254" s="12" t="s">
        <v>2859</v>
      </c>
      <c r="B1254" s="12" t="s">
        <v>2645</v>
      </c>
      <c r="C1254" s="12" t="s">
        <v>2845</v>
      </c>
      <c r="D1254" s="12" t="s">
        <v>2860</v>
      </c>
    </row>
    <row r="1255" spans="1:4" ht="18.75" customHeight="1">
      <c r="A1255" s="12" t="s">
        <v>2861</v>
      </c>
      <c r="B1255" s="12" t="s">
        <v>2645</v>
      </c>
      <c r="C1255" s="12" t="s">
        <v>2845</v>
      </c>
      <c r="D1255" s="12" t="s">
        <v>2862</v>
      </c>
    </row>
    <row r="1256" spans="1:4" ht="18.75" customHeight="1">
      <c r="A1256" s="12" t="s">
        <v>2863</v>
      </c>
      <c r="B1256" s="12" t="s">
        <v>2645</v>
      </c>
      <c r="C1256" s="12" t="s">
        <v>2845</v>
      </c>
      <c r="D1256" s="12" t="s">
        <v>2864</v>
      </c>
    </row>
    <row r="1257" spans="1:4" ht="18.75" customHeight="1">
      <c r="A1257" s="12" t="s">
        <v>2865</v>
      </c>
      <c r="B1257" s="12" t="s">
        <v>2645</v>
      </c>
      <c r="C1257" s="12" t="s">
        <v>2845</v>
      </c>
      <c r="D1257" s="12" t="s">
        <v>2866</v>
      </c>
    </row>
    <row r="1258" spans="1:4" ht="18.75" customHeight="1">
      <c r="A1258" s="12" t="s">
        <v>2867</v>
      </c>
      <c r="B1258" s="12" t="s">
        <v>2645</v>
      </c>
      <c r="C1258" s="12" t="s">
        <v>2845</v>
      </c>
      <c r="D1258" s="12" t="s">
        <v>2868</v>
      </c>
    </row>
    <row r="1259" spans="1:4" ht="18.75" customHeight="1">
      <c r="A1259" s="12" t="s">
        <v>2869</v>
      </c>
      <c r="B1259" s="12" t="s">
        <v>2645</v>
      </c>
      <c r="C1259" s="12" t="s">
        <v>2845</v>
      </c>
      <c r="D1259" s="12" t="s">
        <v>2870</v>
      </c>
    </row>
    <row r="1260" spans="1:4" ht="18.75" customHeight="1">
      <c r="A1260" s="12" t="s">
        <v>2871</v>
      </c>
      <c r="B1260" s="12" t="s">
        <v>2645</v>
      </c>
      <c r="C1260" s="12" t="s">
        <v>2845</v>
      </c>
      <c r="D1260" s="12" t="s">
        <v>2872</v>
      </c>
    </row>
    <row r="1261" spans="1:4" ht="18.75" customHeight="1">
      <c r="A1261" s="12" t="s">
        <v>2873</v>
      </c>
      <c r="B1261" s="12" t="s">
        <v>2645</v>
      </c>
      <c r="C1261" s="12" t="s">
        <v>2845</v>
      </c>
      <c r="D1261" s="12" t="s">
        <v>2874</v>
      </c>
    </row>
    <row r="1262" spans="1:4" ht="18.75" customHeight="1">
      <c r="A1262" s="12" t="s">
        <v>2875</v>
      </c>
      <c r="B1262" s="12" t="s">
        <v>2645</v>
      </c>
      <c r="C1262" s="12" t="s">
        <v>2845</v>
      </c>
      <c r="D1262" s="12" t="s">
        <v>2876</v>
      </c>
    </row>
    <row r="1263" spans="1:4" ht="18.75" customHeight="1">
      <c r="A1263" s="12" t="s">
        <v>2877</v>
      </c>
      <c r="B1263" s="12" t="s">
        <v>2645</v>
      </c>
      <c r="C1263" s="12" t="s">
        <v>2845</v>
      </c>
      <c r="D1263" s="12" t="s">
        <v>2878</v>
      </c>
    </row>
    <row r="1264" spans="1:4" ht="18.75" customHeight="1">
      <c r="A1264" s="12" t="s">
        <v>2879</v>
      </c>
      <c r="B1264" s="12" t="s">
        <v>2645</v>
      </c>
      <c r="C1264" s="12" t="s">
        <v>2845</v>
      </c>
      <c r="D1264" s="12" t="s">
        <v>2880</v>
      </c>
    </row>
    <row r="1265" spans="1:4" ht="18.75" customHeight="1">
      <c r="A1265" s="12" t="s">
        <v>2881</v>
      </c>
      <c r="B1265" s="12" t="s">
        <v>2645</v>
      </c>
      <c r="C1265" s="12" t="s">
        <v>2845</v>
      </c>
      <c r="D1265" s="12" t="s">
        <v>2882</v>
      </c>
    </row>
    <row r="1266" spans="1:4" ht="18.75" customHeight="1">
      <c r="A1266" s="12" t="s">
        <v>2883</v>
      </c>
      <c r="B1266" s="12" t="s">
        <v>2645</v>
      </c>
      <c r="C1266" s="12" t="s">
        <v>2845</v>
      </c>
      <c r="D1266" s="12" t="s">
        <v>2884</v>
      </c>
    </row>
    <row r="1267" spans="1:4" ht="18.75" customHeight="1">
      <c r="A1267" s="12" t="s">
        <v>2885</v>
      </c>
      <c r="B1267" s="12" t="s">
        <v>2645</v>
      </c>
      <c r="C1267" s="12" t="s">
        <v>2845</v>
      </c>
      <c r="D1267" s="12" t="s">
        <v>2886</v>
      </c>
    </row>
    <row r="1268" spans="1:4" ht="18.75" customHeight="1">
      <c r="A1268" s="12" t="s">
        <v>2887</v>
      </c>
      <c r="B1268" s="12" t="s">
        <v>2645</v>
      </c>
      <c r="C1268" s="12" t="s">
        <v>2845</v>
      </c>
      <c r="D1268" s="12" t="s">
        <v>2888</v>
      </c>
    </row>
    <row r="1269" spans="1:4" ht="18.75" customHeight="1">
      <c r="A1269" s="12" t="s">
        <v>2889</v>
      </c>
      <c r="B1269" s="12" t="s">
        <v>2645</v>
      </c>
      <c r="C1269" s="12" t="s">
        <v>2845</v>
      </c>
      <c r="D1269" s="12" t="s">
        <v>2890</v>
      </c>
    </row>
    <row r="1270" spans="1:4" ht="18.75" customHeight="1">
      <c r="A1270" s="12" t="s">
        <v>2891</v>
      </c>
      <c r="B1270" s="12" t="s">
        <v>2645</v>
      </c>
      <c r="C1270" s="12" t="s">
        <v>2845</v>
      </c>
      <c r="D1270" s="12" t="s">
        <v>2892</v>
      </c>
    </row>
    <row r="1271" spans="1:4" ht="18.75" customHeight="1">
      <c r="A1271" s="12" t="s">
        <v>2893</v>
      </c>
      <c r="B1271" s="12" t="s">
        <v>2645</v>
      </c>
      <c r="C1271" s="12" t="s">
        <v>2845</v>
      </c>
      <c r="D1271" s="12" t="s">
        <v>2894</v>
      </c>
    </row>
    <row r="1272" spans="1:4" ht="18.75" customHeight="1">
      <c r="A1272" s="12" t="s">
        <v>2895</v>
      </c>
      <c r="B1272" s="12" t="s">
        <v>2645</v>
      </c>
      <c r="C1272" s="12" t="s">
        <v>2845</v>
      </c>
      <c r="D1272" s="12" t="s">
        <v>2896</v>
      </c>
    </row>
    <row r="1273" spans="1:4" ht="18.75" customHeight="1">
      <c r="A1273" s="12" t="s">
        <v>2897</v>
      </c>
      <c r="B1273" s="12" t="s">
        <v>2645</v>
      </c>
      <c r="C1273" s="12" t="s">
        <v>2845</v>
      </c>
      <c r="D1273" s="12" t="s">
        <v>2898</v>
      </c>
    </row>
    <row r="1274" spans="1:4" ht="18.75" customHeight="1">
      <c r="A1274" s="12" t="s">
        <v>2899</v>
      </c>
      <c r="B1274" s="12" t="s">
        <v>2645</v>
      </c>
      <c r="C1274" s="12" t="s">
        <v>2845</v>
      </c>
      <c r="D1274" s="12" t="s">
        <v>2900</v>
      </c>
    </row>
    <row r="1275" spans="1:4" ht="18.75" customHeight="1">
      <c r="A1275" s="12" t="s">
        <v>2901</v>
      </c>
      <c r="B1275" s="12" t="s">
        <v>2645</v>
      </c>
      <c r="C1275" s="12" t="s">
        <v>2845</v>
      </c>
      <c r="D1275" s="12" t="s">
        <v>2902</v>
      </c>
    </row>
    <row r="1276" spans="1:4" ht="18.75" customHeight="1">
      <c r="A1276" s="12" t="s">
        <v>2903</v>
      </c>
      <c r="B1276" s="12" t="s">
        <v>2645</v>
      </c>
      <c r="C1276" s="12" t="s">
        <v>2904</v>
      </c>
      <c r="D1276" s="12" t="s">
        <v>2905</v>
      </c>
    </row>
    <row r="1277" spans="1:4" ht="18.75" customHeight="1">
      <c r="A1277" s="12" t="s">
        <v>2906</v>
      </c>
      <c r="B1277" s="12" t="s">
        <v>2645</v>
      </c>
      <c r="C1277" s="12" t="s">
        <v>2904</v>
      </c>
      <c r="D1277" s="12" t="s">
        <v>2907</v>
      </c>
    </row>
    <row r="1278" spans="1:4" ht="18.75" customHeight="1">
      <c r="A1278" s="12" t="s">
        <v>2908</v>
      </c>
      <c r="B1278" s="12" t="s">
        <v>2645</v>
      </c>
      <c r="C1278" s="12" t="s">
        <v>2904</v>
      </c>
      <c r="D1278" s="12" t="s">
        <v>2909</v>
      </c>
    </row>
    <row r="1279" spans="1:4" ht="18.75" customHeight="1">
      <c r="A1279" s="12" t="s">
        <v>2910</v>
      </c>
      <c r="B1279" s="12" t="s">
        <v>2645</v>
      </c>
      <c r="C1279" s="12" t="s">
        <v>2904</v>
      </c>
      <c r="D1279" s="12" t="s">
        <v>2911</v>
      </c>
    </row>
    <row r="1280" spans="1:4" ht="18.75" customHeight="1">
      <c r="A1280" s="12" t="s">
        <v>2912</v>
      </c>
      <c r="B1280" s="12" t="s">
        <v>2645</v>
      </c>
      <c r="C1280" s="12" t="s">
        <v>2904</v>
      </c>
      <c r="D1280" s="12" t="s">
        <v>2913</v>
      </c>
    </row>
    <row r="1281" spans="1:4" ht="18.75" customHeight="1">
      <c r="A1281" s="12" t="s">
        <v>2914</v>
      </c>
      <c r="B1281" s="12" t="s">
        <v>2645</v>
      </c>
      <c r="C1281" s="12" t="s">
        <v>2904</v>
      </c>
      <c r="D1281" s="12" t="s">
        <v>2915</v>
      </c>
    </row>
    <row r="1282" spans="1:4" ht="18.75" customHeight="1">
      <c r="A1282" s="12" t="s">
        <v>2916</v>
      </c>
      <c r="B1282" s="12" t="s">
        <v>2645</v>
      </c>
      <c r="C1282" s="12" t="s">
        <v>2904</v>
      </c>
      <c r="D1282" s="12" t="s">
        <v>2917</v>
      </c>
    </row>
    <row r="1283" spans="1:4" ht="18.75" customHeight="1">
      <c r="A1283" s="12" t="s">
        <v>2918</v>
      </c>
      <c r="B1283" s="12" t="s">
        <v>2645</v>
      </c>
      <c r="C1283" s="12" t="s">
        <v>2904</v>
      </c>
      <c r="D1283" s="12" t="s">
        <v>2919</v>
      </c>
    </row>
    <row r="1284" spans="1:4" ht="18.75" customHeight="1">
      <c r="A1284" s="12" t="s">
        <v>2920</v>
      </c>
      <c r="B1284" s="12" t="s">
        <v>2645</v>
      </c>
      <c r="C1284" s="12" t="s">
        <v>2921</v>
      </c>
      <c r="D1284" s="12" t="s">
        <v>2922</v>
      </c>
    </row>
    <row r="1285" spans="1:4" ht="18.75" customHeight="1">
      <c r="A1285" s="12" t="s">
        <v>2923</v>
      </c>
      <c r="B1285" s="12" t="s">
        <v>2645</v>
      </c>
      <c r="C1285" s="12" t="s">
        <v>2921</v>
      </c>
      <c r="D1285" s="12" t="s">
        <v>2924</v>
      </c>
    </row>
    <row r="1286" spans="1:4" ht="18.75" customHeight="1">
      <c r="A1286" s="12" t="s">
        <v>2925</v>
      </c>
      <c r="B1286" s="12" t="s">
        <v>2645</v>
      </c>
      <c r="C1286" s="12" t="s">
        <v>2921</v>
      </c>
      <c r="D1286" s="12" t="s">
        <v>2926</v>
      </c>
    </row>
    <row r="1287" spans="1:4" ht="18.75" customHeight="1">
      <c r="A1287" s="12" t="s">
        <v>2927</v>
      </c>
      <c r="B1287" s="12" t="s">
        <v>2645</v>
      </c>
      <c r="C1287" s="12" t="s">
        <v>2921</v>
      </c>
      <c r="D1287" s="12" t="s">
        <v>2928</v>
      </c>
    </row>
    <row r="1288" spans="1:4" ht="18.75" customHeight="1">
      <c r="A1288" s="12" t="s">
        <v>2929</v>
      </c>
      <c r="B1288" s="12" t="s">
        <v>2645</v>
      </c>
      <c r="C1288" s="12" t="s">
        <v>2921</v>
      </c>
      <c r="D1288" s="12" t="s">
        <v>2930</v>
      </c>
    </row>
    <row r="1289" spans="1:4" ht="18.75" customHeight="1">
      <c r="A1289" s="12" t="s">
        <v>2931</v>
      </c>
      <c r="B1289" s="12" t="s">
        <v>2645</v>
      </c>
      <c r="C1289" s="12" t="s">
        <v>2921</v>
      </c>
      <c r="D1289" s="12" t="s">
        <v>2932</v>
      </c>
    </row>
    <row r="1290" spans="1:4" ht="18.75" customHeight="1">
      <c r="A1290" s="12" t="s">
        <v>2933</v>
      </c>
      <c r="B1290" s="12" t="s">
        <v>2645</v>
      </c>
      <c r="C1290" s="12" t="s">
        <v>2921</v>
      </c>
      <c r="D1290" s="12" t="s">
        <v>2934</v>
      </c>
    </row>
    <row r="1291" spans="1:4" ht="18.75" customHeight="1">
      <c r="A1291" s="12" t="s">
        <v>2935</v>
      </c>
      <c r="B1291" s="12" t="s">
        <v>2645</v>
      </c>
      <c r="C1291" s="12" t="s">
        <v>2921</v>
      </c>
      <c r="D1291" s="12" t="s">
        <v>2936</v>
      </c>
    </row>
    <row r="1292" spans="1:4" ht="18.75" customHeight="1">
      <c r="A1292" s="12" t="s">
        <v>2937</v>
      </c>
      <c r="B1292" s="12" t="s">
        <v>2645</v>
      </c>
      <c r="C1292" s="12" t="s">
        <v>2921</v>
      </c>
      <c r="D1292" s="12" t="s">
        <v>2938</v>
      </c>
    </row>
    <row r="1293" spans="1:4" ht="18.75" customHeight="1">
      <c r="A1293" s="12" t="s">
        <v>2939</v>
      </c>
      <c r="B1293" s="12" t="s">
        <v>2645</v>
      </c>
      <c r="C1293" s="12" t="s">
        <v>2921</v>
      </c>
      <c r="D1293" s="12" t="s">
        <v>2940</v>
      </c>
    </row>
    <row r="1294" spans="1:4" ht="18.75" customHeight="1">
      <c r="A1294" s="12" t="s">
        <v>2941</v>
      </c>
      <c r="B1294" s="12" t="s">
        <v>2645</v>
      </c>
      <c r="C1294" s="12" t="s">
        <v>2921</v>
      </c>
      <c r="D1294" s="12" t="s">
        <v>2942</v>
      </c>
    </row>
    <row r="1295" spans="1:4" ht="18.75" customHeight="1">
      <c r="A1295" s="12" t="s">
        <v>2943</v>
      </c>
      <c r="B1295" s="12" t="s">
        <v>2645</v>
      </c>
      <c r="C1295" s="12" t="s">
        <v>2921</v>
      </c>
      <c r="D1295" s="12" t="s">
        <v>2944</v>
      </c>
    </row>
    <row r="1296" spans="1:4" ht="18.75" customHeight="1">
      <c r="A1296" s="12" t="s">
        <v>2945</v>
      </c>
      <c r="B1296" s="12" t="s">
        <v>2645</v>
      </c>
      <c r="C1296" s="12" t="s">
        <v>2921</v>
      </c>
      <c r="D1296" s="12" t="s">
        <v>2946</v>
      </c>
    </row>
    <row r="1297" spans="1:4" ht="18.75" customHeight="1">
      <c r="A1297" s="12" t="s">
        <v>2947</v>
      </c>
      <c r="B1297" s="12" t="s">
        <v>2645</v>
      </c>
      <c r="C1297" s="12" t="s">
        <v>2921</v>
      </c>
      <c r="D1297" s="12" t="s">
        <v>2948</v>
      </c>
    </row>
    <row r="1298" spans="1:4" ht="18.75" customHeight="1">
      <c r="A1298" s="12" t="s">
        <v>2949</v>
      </c>
      <c r="B1298" s="12" t="s">
        <v>2645</v>
      </c>
      <c r="C1298" s="12" t="s">
        <v>2921</v>
      </c>
      <c r="D1298" s="12" t="s">
        <v>2950</v>
      </c>
    </row>
    <row r="1299" spans="1:4" ht="18.75" customHeight="1">
      <c r="A1299" s="12" t="s">
        <v>2951</v>
      </c>
      <c r="B1299" s="12" t="s">
        <v>2645</v>
      </c>
      <c r="C1299" s="12" t="s">
        <v>2921</v>
      </c>
      <c r="D1299" s="12" t="s">
        <v>2952</v>
      </c>
    </row>
    <row r="1300" spans="1:4" ht="18.75" customHeight="1">
      <c r="A1300" s="12" t="s">
        <v>2953</v>
      </c>
      <c r="B1300" s="12" t="s">
        <v>2645</v>
      </c>
      <c r="C1300" s="12" t="s">
        <v>2921</v>
      </c>
      <c r="D1300" s="12" t="s">
        <v>2954</v>
      </c>
    </row>
    <row r="1301" spans="1:4" ht="18.75" customHeight="1">
      <c r="A1301" s="12" t="s">
        <v>2955</v>
      </c>
      <c r="B1301" s="12" t="s">
        <v>2645</v>
      </c>
      <c r="C1301" s="12" t="s">
        <v>2921</v>
      </c>
      <c r="D1301" s="12" t="s">
        <v>2956</v>
      </c>
    </row>
    <row r="1302" spans="1:4" ht="18.75" customHeight="1">
      <c r="A1302" s="12" t="s">
        <v>2957</v>
      </c>
      <c r="B1302" s="12" t="s">
        <v>2645</v>
      </c>
      <c r="C1302" s="12" t="s">
        <v>2921</v>
      </c>
      <c r="D1302" s="12" t="s">
        <v>2958</v>
      </c>
    </row>
    <row r="1303" spans="1:4" ht="18.75" customHeight="1">
      <c r="A1303" s="12" t="s">
        <v>2959</v>
      </c>
      <c r="B1303" s="12" t="s">
        <v>2645</v>
      </c>
      <c r="C1303" s="12" t="s">
        <v>2921</v>
      </c>
      <c r="D1303" s="12" t="s">
        <v>2960</v>
      </c>
    </row>
    <row r="1304" spans="1:4" ht="18.75" customHeight="1">
      <c r="A1304" s="12" t="s">
        <v>2961</v>
      </c>
      <c r="B1304" s="12" t="s">
        <v>2645</v>
      </c>
      <c r="C1304" s="12" t="s">
        <v>2962</v>
      </c>
      <c r="D1304" s="12" t="s">
        <v>2963</v>
      </c>
    </row>
    <row r="1305" spans="1:4" ht="18.75" customHeight="1">
      <c r="A1305" s="12" t="s">
        <v>2964</v>
      </c>
      <c r="B1305" s="12" t="s">
        <v>2645</v>
      </c>
      <c r="C1305" s="12" t="s">
        <v>2962</v>
      </c>
      <c r="D1305" s="12" t="s">
        <v>2965</v>
      </c>
    </row>
    <row r="1306" spans="1:4" ht="18.75" customHeight="1">
      <c r="A1306" s="12" t="s">
        <v>2966</v>
      </c>
      <c r="B1306" s="12" t="s">
        <v>2645</v>
      </c>
      <c r="C1306" s="12" t="s">
        <v>2962</v>
      </c>
      <c r="D1306" s="12" t="s">
        <v>2967</v>
      </c>
    </row>
    <row r="1307" spans="1:4" ht="18.75" customHeight="1">
      <c r="A1307" s="12" t="s">
        <v>2968</v>
      </c>
      <c r="B1307" s="12" t="s">
        <v>2645</v>
      </c>
      <c r="C1307" s="12" t="s">
        <v>2962</v>
      </c>
      <c r="D1307" s="12" t="s">
        <v>2969</v>
      </c>
    </row>
    <row r="1308" spans="1:4" ht="18.75" customHeight="1">
      <c r="A1308" s="12" t="s">
        <v>2970</v>
      </c>
      <c r="B1308" s="12" t="s">
        <v>2645</v>
      </c>
      <c r="C1308" s="12" t="s">
        <v>2962</v>
      </c>
      <c r="D1308" s="12" t="s">
        <v>2971</v>
      </c>
    </row>
    <row r="1309" spans="1:4" ht="18.75" customHeight="1">
      <c r="A1309" s="12" t="s">
        <v>2972</v>
      </c>
      <c r="B1309" s="12" t="s">
        <v>2645</v>
      </c>
      <c r="C1309" s="12" t="s">
        <v>2962</v>
      </c>
      <c r="D1309" s="12" t="s">
        <v>2973</v>
      </c>
    </row>
    <row r="1310" spans="1:4" ht="18.75" customHeight="1">
      <c r="A1310" s="12" t="s">
        <v>2974</v>
      </c>
      <c r="B1310" s="12" t="s">
        <v>2645</v>
      </c>
      <c r="C1310" s="12" t="s">
        <v>2962</v>
      </c>
      <c r="D1310" s="12" t="s">
        <v>2975</v>
      </c>
    </row>
    <row r="1311" spans="1:4" ht="18.75" customHeight="1">
      <c r="A1311" s="12" t="s">
        <v>2976</v>
      </c>
      <c r="B1311" s="12" t="s">
        <v>2645</v>
      </c>
      <c r="C1311" s="12" t="s">
        <v>2962</v>
      </c>
      <c r="D1311" s="12" t="s">
        <v>2977</v>
      </c>
    </row>
    <row r="1312" spans="1:4" ht="18.75" customHeight="1">
      <c r="A1312" s="12" t="s">
        <v>2978</v>
      </c>
      <c r="B1312" s="12" t="s">
        <v>2645</v>
      </c>
      <c r="C1312" s="12" t="s">
        <v>2962</v>
      </c>
      <c r="D1312" s="12" t="s">
        <v>2979</v>
      </c>
    </row>
    <row r="1313" spans="1:4" ht="18.75" customHeight="1">
      <c r="A1313" s="12" t="s">
        <v>2980</v>
      </c>
      <c r="B1313" s="12" t="s">
        <v>2645</v>
      </c>
      <c r="C1313" s="12" t="s">
        <v>2962</v>
      </c>
      <c r="D1313" s="12" t="s">
        <v>2981</v>
      </c>
    </row>
    <row r="1314" spans="1:4" ht="18.75" customHeight="1">
      <c r="A1314" s="12" t="s">
        <v>2982</v>
      </c>
      <c r="B1314" s="12" t="s">
        <v>2645</v>
      </c>
      <c r="C1314" s="12" t="s">
        <v>2962</v>
      </c>
      <c r="D1314" s="12" t="s">
        <v>2983</v>
      </c>
    </row>
    <row r="1315" spans="1:4" ht="18.75" customHeight="1">
      <c r="A1315" s="12" t="s">
        <v>2984</v>
      </c>
      <c r="B1315" s="12" t="s">
        <v>2645</v>
      </c>
      <c r="C1315" s="12" t="s">
        <v>2962</v>
      </c>
      <c r="D1315" s="12" t="s">
        <v>2985</v>
      </c>
    </row>
    <row r="1316" spans="1:4" ht="18.75" customHeight="1">
      <c r="A1316" s="12" t="s">
        <v>2986</v>
      </c>
      <c r="B1316" s="12" t="s">
        <v>2645</v>
      </c>
      <c r="C1316" s="12" t="s">
        <v>2962</v>
      </c>
      <c r="D1316" s="12" t="s">
        <v>2987</v>
      </c>
    </row>
    <row r="1317" spans="1:4" ht="18.75" customHeight="1">
      <c r="A1317" s="12" t="s">
        <v>2988</v>
      </c>
      <c r="B1317" s="12" t="s">
        <v>2645</v>
      </c>
      <c r="C1317" s="12" t="s">
        <v>2962</v>
      </c>
      <c r="D1317" s="12" t="s">
        <v>2989</v>
      </c>
    </row>
    <row r="1318" spans="1:4" ht="18.75" customHeight="1">
      <c r="A1318" s="12" t="s">
        <v>2990</v>
      </c>
      <c r="B1318" s="12" t="s">
        <v>2645</v>
      </c>
      <c r="C1318" s="12" t="s">
        <v>2962</v>
      </c>
      <c r="D1318" s="12" t="s">
        <v>2991</v>
      </c>
    </row>
    <row r="1319" spans="1:4" ht="18.75" customHeight="1">
      <c r="A1319" s="12" t="s">
        <v>2992</v>
      </c>
      <c r="B1319" s="12" t="s">
        <v>2645</v>
      </c>
      <c r="C1319" s="12" t="s">
        <v>2962</v>
      </c>
      <c r="D1319" s="12" t="s">
        <v>2993</v>
      </c>
    </row>
    <row r="1320" spans="1:4" ht="18.75" customHeight="1">
      <c r="A1320" s="12" t="s">
        <v>2994</v>
      </c>
      <c r="B1320" s="12" t="s">
        <v>2645</v>
      </c>
      <c r="C1320" s="12" t="s">
        <v>2962</v>
      </c>
      <c r="D1320" s="12" t="s">
        <v>2995</v>
      </c>
    </row>
    <row r="1321" spans="1:4" ht="18.75" customHeight="1">
      <c r="A1321" s="12" t="s">
        <v>2996</v>
      </c>
      <c r="B1321" s="12" t="s">
        <v>2645</v>
      </c>
      <c r="C1321" s="12" t="s">
        <v>2962</v>
      </c>
      <c r="D1321" s="12" t="s">
        <v>2997</v>
      </c>
    </row>
    <row r="1322" spans="1:4" ht="18.75" customHeight="1">
      <c r="A1322" s="12" t="s">
        <v>2998</v>
      </c>
      <c r="B1322" s="12" t="s">
        <v>2645</v>
      </c>
      <c r="C1322" s="12" t="s">
        <v>2962</v>
      </c>
      <c r="D1322" s="12" t="s">
        <v>2999</v>
      </c>
    </row>
    <row r="1323" spans="1:4" ht="18.75" customHeight="1">
      <c r="A1323" s="12" t="s">
        <v>3000</v>
      </c>
      <c r="B1323" s="12" t="s">
        <v>2645</v>
      </c>
      <c r="C1323" s="12" t="s">
        <v>2962</v>
      </c>
      <c r="D1323" s="12" t="s">
        <v>3001</v>
      </c>
    </row>
    <row r="1324" spans="1:4" ht="18.75" customHeight="1">
      <c r="A1324" s="12" t="s">
        <v>3002</v>
      </c>
      <c r="B1324" s="12" t="s">
        <v>2645</v>
      </c>
      <c r="C1324" s="12" t="s">
        <v>2962</v>
      </c>
      <c r="D1324" s="12" t="s">
        <v>3003</v>
      </c>
    </row>
    <row r="1325" spans="1:4" ht="18.75" customHeight="1">
      <c r="A1325" s="12" t="s">
        <v>3004</v>
      </c>
      <c r="B1325" s="12" t="s">
        <v>2645</v>
      </c>
      <c r="C1325" s="12" t="s">
        <v>2962</v>
      </c>
      <c r="D1325" s="12" t="s">
        <v>3005</v>
      </c>
    </row>
    <row r="1326" spans="1:4" ht="18.75" customHeight="1">
      <c r="A1326" s="12" t="s">
        <v>3006</v>
      </c>
      <c r="B1326" s="12" t="s">
        <v>2645</v>
      </c>
      <c r="C1326" s="12" t="s">
        <v>2962</v>
      </c>
      <c r="D1326" s="12" t="s">
        <v>3007</v>
      </c>
    </row>
    <row r="1327" spans="1:4" ht="18.75" customHeight="1">
      <c r="A1327" s="12" t="s">
        <v>3008</v>
      </c>
      <c r="B1327" s="12" t="s">
        <v>2645</v>
      </c>
      <c r="C1327" s="12" t="s">
        <v>2962</v>
      </c>
      <c r="D1327" s="12" t="s">
        <v>3009</v>
      </c>
    </row>
    <row r="1328" spans="1:4" ht="18.75" customHeight="1">
      <c r="A1328" s="12" t="s">
        <v>3010</v>
      </c>
      <c r="B1328" s="12" t="s">
        <v>2645</v>
      </c>
      <c r="C1328" s="12" t="s">
        <v>2962</v>
      </c>
      <c r="D1328" s="12" t="s">
        <v>3011</v>
      </c>
    </row>
    <row r="1329" spans="1:4" ht="18.75" customHeight="1">
      <c r="A1329" s="12" t="s">
        <v>3012</v>
      </c>
      <c r="B1329" s="12" t="s">
        <v>2645</v>
      </c>
      <c r="C1329" s="12" t="s">
        <v>2962</v>
      </c>
      <c r="D1329" s="12" t="s">
        <v>3013</v>
      </c>
    </row>
    <row r="1330" spans="1:4" ht="18.75" customHeight="1">
      <c r="A1330" s="12" t="s">
        <v>3014</v>
      </c>
      <c r="B1330" s="12" t="s">
        <v>2645</v>
      </c>
      <c r="C1330" s="12" t="s">
        <v>2962</v>
      </c>
      <c r="D1330" s="12" t="s">
        <v>3015</v>
      </c>
    </row>
    <row r="1331" spans="1:4" ht="18.75" customHeight="1">
      <c r="A1331" s="12" t="s">
        <v>3016</v>
      </c>
      <c r="B1331" s="12" t="s">
        <v>2645</v>
      </c>
      <c r="C1331" s="12" t="s">
        <v>2962</v>
      </c>
      <c r="D1331" s="12" t="s">
        <v>3017</v>
      </c>
    </row>
    <row r="1332" spans="1:4" ht="18.75" customHeight="1">
      <c r="A1332" s="12" t="s">
        <v>3018</v>
      </c>
      <c r="B1332" s="12" t="s">
        <v>2645</v>
      </c>
      <c r="C1332" s="12" t="s">
        <v>2962</v>
      </c>
      <c r="D1332" s="12" t="s">
        <v>3019</v>
      </c>
    </row>
    <row r="1333" spans="1:4" ht="18.75" customHeight="1">
      <c r="A1333" s="12" t="s">
        <v>3020</v>
      </c>
      <c r="B1333" s="12" t="s">
        <v>2645</v>
      </c>
      <c r="C1333" s="12" t="s">
        <v>2962</v>
      </c>
      <c r="D1333" s="12" t="s">
        <v>3021</v>
      </c>
    </row>
    <row r="1334" spans="1:4" ht="18.75" customHeight="1">
      <c r="A1334" s="12" t="s">
        <v>3022</v>
      </c>
      <c r="B1334" s="12" t="s">
        <v>2645</v>
      </c>
      <c r="C1334" s="12" t="s">
        <v>2962</v>
      </c>
      <c r="D1334" s="12" t="s">
        <v>3023</v>
      </c>
    </row>
    <row r="1335" spans="1:4" ht="18.75" customHeight="1">
      <c r="A1335" s="12" t="s">
        <v>3024</v>
      </c>
      <c r="B1335" s="12" t="s">
        <v>2645</v>
      </c>
      <c r="C1335" s="12" t="s">
        <v>3025</v>
      </c>
      <c r="D1335" s="12" t="s">
        <v>3026</v>
      </c>
    </row>
    <row r="1336" spans="1:4" ht="18.75" customHeight="1">
      <c r="A1336" s="12" t="s">
        <v>3027</v>
      </c>
      <c r="B1336" s="12" t="s">
        <v>2645</v>
      </c>
      <c r="C1336" s="12" t="s">
        <v>3025</v>
      </c>
      <c r="D1336" s="12" t="s">
        <v>3028</v>
      </c>
    </row>
    <row r="1337" spans="1:4" ht="18.75" customHeight="1">
      <c r="A1337" s="12" t="s">
        <v>3029</v>
      </c>
      <c r="B1337" s="12" t="s">
        <v>2645</v>
      </c>
      <c r="C1337" s="12" t="s">
        <v>3025</v>
      </c>
      <c r="D1337" s="12" t="s">
        <v>3030</v>
      </c>
    </row>
    <row r="1338" spans="1:4" ht="18.75" customHeight="1">
      <c r="A1338" s="12" t="s">
        <v>3031</v>
      </c>
      <c r="B1338" s="12" t="s">
        <v>2645</v>
      </c>
      <c r="C1338" s="12" t="s">
        <v>3025</v>
      </c>
      <c r="D1338" s="12" t="s">
        <v>3032</v>
      </c>
    </row>
    <row r="1339" spans="1:4" ht="18.75" customHeight="1">
      <c r="A1339" s="12" t="s">
        <v>3033</v>
      </c>
      <c r="B1339" s="12" t="s">
        <v>2645</v>
      </c>
      <c r="C1339" s="12" t="s">
        <v>3025</v>
      </c>
      <c r="D1339" s="12" t="s">
        <v>3034</v>
      </c>
    </row>
    <row r="1340" spans="1:4" ht="18.75" customHeight="1">
      <c r="A1340" s="12" t="s">
        <v>3035</v>
      </c>
      <c r="B1340" s="12" t="s">
        <v>2645</v>
      </c>
      <c r="C1340" s="12" t="s">
        <v>3025</v>
      </c>
      <c r="D1340" s="12" t="s">
        <v>3036</v>
      </c>
    </row>
    <row r="1341" spans="1:4" ht="18.75" customHeight="1">
      <c r="A1341" s="12" t="s">
        <v>3037</v>
      </c>
      <c r="B1341" s="12" t="s">
        <v>2645</v>
      </c>
      <c r="C1341" s="12" t="s">
        <v>3025</v>
      </c>
      <c r="D1341" s="12" t="s">
        <v>3038</v>
      </c>
    </row>
    <row r="1342" spans="1:4" ht="18.75" customHeight="1">
      <c r="A1342" s="12" t="s">
        <v>3039</v>
      </c>
      <c r="B1342" s="12" t="s">
        <v>2645</v>
      </c>
      <c r="C1342" s="12" t="s">
        <v>3025</v>
      </c>
      <c r="D1342" s="12" t="s">
        <v>3040</v>
      </c>
    </row>
    <row r="1343" spans="1:4" ht="18.75" customHeight="1">
      <c r="A1343" s="12" t="s">
        <v>3041</v>
      </c>
      <c r="B1343" s="12" t="s">
        <v>2645</v>
      </c>
      <c r="C1343" s="12" t="s">
        <v>3025</v>
      </c>
      <c r="D1343" s="12" t="s">
        <v>3042</v>
      </c>
    </row>
    <row r="1344" spans="1:4" ht="18.75" customHeight="1">
      <c r="A1344" s="12" t="s">
        <v>3043</v>
      </c>
      <c r="B1344" s="12" t="s">
        <v>2645</v>
      </c>
      <c r="C1344" s="12" t="s">
        <v>3025</v>
      </c>
      <c r="D1344" s="12" t="s">
        <v>3044</v>
      </c>
    </row>
    <row r="1345" spans="1:4" ht="18.75" customHeight="1">
      <c r="A1345" s="12" t="s">
        <v>3045</v>
      </c>
      <c r="B1345" s="12" t="s">
        <v>2645</v>
      </c>
      <c r="C1345" s="12" t="s">
        <v>3025</v>
      </c>
      <c r="D1345" s="12" t="s">
        <v>3046</v>
      </c>
    </row>
    <row r="1346" spans="1:4" ht="18.75" customHeight="1">
      <c r="A1346" s="12" t="s">
        <v>3047</v>
      </c>
      <c r="B1346" s="12" t="s">
        <v>2645</v>
      </c>
      <c r="C1346" s="12" t="s">
        <v>3025</v>
      </c>
      <c r="D1346" s="12" t="s">
        <v>3048</v>
      </c>
    </row>
    <row r="1347" spans="1:4" ht="18.75" customHeight="1">
      <c r="A1347" s="12" t="s">
        <v>3049</v>
      </c>
      <c r="B1347" s="12" t="s">
        <v>2645</v>
      </c>
      <c r="C1347" s="12" t="s">
        <v>3025</v>
      </c>
      <c r="D1347" s="12" t="s">
        <v>3050</v>
      </c>
    </row>
    <row r="1348" spans="1:4" ht="18.75" customHeight="1">
      <c r="A1348" s="12" t="s">
        <v>3051</v>
      </c>
      <c r="B1348" s="12" t="s">
        <v>2645</v>
      </c>
      <c r="C1348" s="12" t="s">
        <v>3025</v>
      </c>
      <c r="D1348" s="12" t="s">
        <v>3052</v>
      </c>
    </row>
    <row r="1349" spans="1:4" ht="18.75" customHeight="1">
      <c r="A1349" s="12" t="s">
        <v>3053</v>
      </c>
      <c r="B1349" s="12" t="s">
        <v>2645</v>
      </c>
      <c r="C1349" s="12" t="s">
        <v>3025</v>
      </c>
      <c r="D1349" s="12" t="s">
        <v>3054</v>
      </c>
    </row>
    <row r="1350" spans="1:4" ht="18.75" customHeight="1">
      <c r="A1350" s="12" t="s">
        <v>3055</v>
      </c>
      <c r="B1350" s="12" t="s">
        <v>2645</v>
      </c>
      <c r="C1350" s="12" t="s">
        <v>3025</v>
      </c>
      <c r="D1350" s="12" t="s">
        <v>3056</v>
      </c>
    </row>
    <row r="1351" spans="1:4" ht="18.75" customHeight="1">
      <c r="A1351" s="12" t="s">
        <v>3057</v>
      </c>
      <c r="B1351" s="12" t="s">
        <v>2645</v>
      </c>
      <c r="C1351" s="12" t="s">
        <v>3058</v>
      </c>
      <c r="D1351" s="12" t="s">
        <v>3059</v>
      </c>
    </row>
    <row r="1352" spans="1:4" ht="18.75" customHeight="1">
      <c r="A1352" s="12" t="s">
        <v>3060</v>
      </c>
      <c r="B1352" s="12" t="s">
        <v>2645</v>
      </c>
      <c r="C1352" s="12" t="s">
        <v>3058</v>
      </c>
      <c r="D1352" s="12" t="s">
        <v>3061</v>
      </c>
    </row>
    <row r="1353" spans="1:4" ht="18.75" customHeight="1">
      <c r="A1353" s="12" t="s">
        <v>3062</v>
      </c>
      <c r="B1353" s="12" t="s">
        <v>2645</v>
      </c>
      <c r="C1353" s="12" t="s">
        <v>3058</v>
      </c>
      <c r="D1353" s="12" t="s">
        <v>3063</v>
      </c>
    </row>
    <row r="1354" spans="1:4" ht="18.75" customHeight="1">
      <c r="A1354" s="12" t="s">
        <v>3064</v>
      </c>
      <c r="B1354" s="12" t="s">
        <v>2645</v>
      </c>
      <c r="C1354" s="12" t="s">
        <v>3058</v>
      </c>
      <c r="D1354" s="12" t="s">
        <v>3065</v>
      </c>
    </row>
    <row r="1355" spans="1:4" ht="18.75" customHeight="1">
      <c r="A1355" s="12" t="s">
        <v>3066</v>
      </c>
      <c r="B1355" s="12" t="s">
        <v>2645</v>
      </c>
      <c r="C1355" s="12" t="s">
        <v>3058</v>
      </c>
      <c r="D1355" s="12" t="s">
        <v>3067</v>
      </c>
    </row>
    <row r="1356" spans="1:4" ht="18.75" customHeight="1">
      <c r="A1356" s="12" t="s">
        <v>3068</v>
      </c>
      <c r="B1356" s="12" t="s">
        <v>2645</v>
      </c>
      <c r="C1356" s="12" t="s">
        <v>3058</v>
      </c>
      <c r="D1356" s="12" t="s">
        <v>3069</v>
      </c>
    </row>
    <row r="1357" spans="1:4" ht="18.75" customHeight="1">
      <c r="A1357" s="12" t="s">
        <v>3070</v>
      </c>
      <c r="B1357" s="12" t="s">
        <v>2645</v>
      </c>
      <c r="C1357" s="12" t="s">
        <v>3058</v>
      </c>
      <c r="D1357" s="12" t="s">
        <v>3071</v>
      </c>
    </row>
    <row r="1358" spans="1:4" ht="18.75" customHeight="1">
      <c r="A1358" s="12" t="s">
        <v>3072</v>
      </c>
      <c r="B1358" s="12" t="s">
        <v>2645</v>
      </c>
      <c r="C1358" s="12" t="s">
        <v>3058</v>
      </c>
      <c r="D1358" s="12" t="s">
        <v>3073</v>
      </c>
    </row>
    <row r="1359" spans="1:4" ht="18.75" customHeight="1">
      <c r="A1359" s="12" t="s">
        <v>3074</v>
      </c>
      <c r="B1359" s="12" t="s">
        <v>2645</v>
      </c>
      <c r="C1359" s="12" t="s">
        <v>3058</v>
      </c>
      <c r="D1359" s="12" t="s">
        <v>3075</v>
      </c>
    </row>
    <row r="1360" spans="1:4" ht="18.75" customHeight="1">
      <c r="A1360" s="12" t="s">
        <v>3076</v>
      </c>
      <c r="B1360" s="12" t="s">
        <v>2645</v>
      </c>
      <c r="C1360" s="12" t="s">
        <v>3058</v>
      </c>
      <c r="D1360" s="12" t="s">
        <v>3077</v>
      </c>
    </row>
    <row r="1361" spans="1:4" ht="18.75" customHeight="1">
      <c r="A1361" s="12" t="s">
        <v>3078</v>
      </c>
      <c r="B1361" s="12" t="s">
        <v>2645</v>
      </c>
      <c r="C1361" s="12" t="s">
        <v>3058</v>
      </c>
      <c r="D1361" s="12" t="s">
        <v>3079</v>
      </c>
    </row>
    <row r="1362" spans="1:4" ht="18.75" customHeight="1">
      <c r="A1362" s="12" t="s">
        <v>3080</v>
      </c>
      <c r="B1362" s="12" t="s">
        <v>2645</v>
      </c>
      <c r="C1362" s="12" t="s">
        <v>3058</v>
      </c>
      <c r="D1362" s="12" t="s">
        <v>3081</v>
      </c>
    </row>
    <row r="1363" spans="1:4" ht="18.75" customHeight="1">
      <c r="A1363" s="12" t="s">
        <v>3082</v>
      </c>
      <c r="B1363" s="12" t="s">
        <v>2645</v>
      </c>
      <c r="C1363" s="12" t="s">
        <v>3058</v>
      </c>
      <c r="D1363" s="12" t="s">
        <v>3083</v>
      </c>
    </row>
    <row r="1364" spans="1:4" ht="18.75" customHeight="1">
      <c r="A1364" s="12" t="s">
        <v>3084</v>
      </c>
      <c r="B1364" s="12" t="s">
        <v>2645</v>
      </c>
      <c r="C1364" s="12" t="s">
        <v>3058</v>
      </c>
      <c r="D1364" s="12" t="s">
        <v>3085</v>
      </c>
    </row>
    <row r="1365" spans="1:4" ht="18.75" customHeight="1">
      <c r="A1365" s="12" t="s">
        <v>3086</v>
      </c>
      <c r="B1365" s="12" t="s">
        <v>2645</v>
      </c>
      <c r="C1365" s="12" t="s">
        <v>3058</v>
      </c>
      <c r="D1365" s="12" t="s">
        <v>3087</v>
      </c>
    </row>
    <row r="1366" spans="1:4" ht="18.75" customHeight="1">
      <c r="A1366" s="12" t="s">
        <v>3088</v>
      </c>
      <c r="B1366" s="12" t="s">
        <v>2645</v>
      </c>
      <c r="C1366" s="12" t="s">
        <v>3058</v>
      </c>
      <c r="D1366" s="12" t="s">
        <v>3089</v>
      </c>
    </row>
    <row r="1367" spans="1:4" ht="18.75" customHeight="1">
      <c r="A1367" s="12" t="s">
        <v>3090</v>
      </c>
      <c r="B1367" s="12" t="s">
        <v>2645</v>
      </c>
      <c r="C1367" s="12" t="s">
        <v>3058</v>
      </c>
      <c r="D1367" s="12" t="s">
        <v>3091</v>
      </c>
    </row>
    <row r="1368" spans="1:4" ht="18.75" customHeight="1">
      <c r="A1368" s="12" t="s">
        <v>3092</v>
      </c>
      <c r="B1368" s="12" t="s">
        <v>2645</v>
      </c>
      <c r="C1368" s="12" t="s">
        <v>3058</v>
      </c>
      <c r="D1368" s="12" t="s">
        <v>3093</v>
      </c>
    </row>
    <row r="1369" spans="1:4" ht="18.75" customHeight="1">
      <c r="A1369" s="12" t="s">
        <v>3094</v>
      </c>
      <c r="B1369" s="12" t="s">
        <v>2645</v>
      </c>
      <c r="C1369" s="12" t="s">
        <v>3058</v>
      </c>
      <c r="D1369" s="12" t="s">
        <v>3095</v>
      </c>
    </row>
    <row r="1370" spans="1:4" ht="18.75" customHeight="1">
      <c r="A1370" s="12" t="s">
        <v>3096</v>
      </c>
      <c r="B1370" s="12" t="s">
        <v>2645</v>
      </c>
      <c r="C1370" s="12" t="s">
        <v>3058</v>
      </c>
      <c r="D1370" s="12" t="s">
        <v>3097</v>
      </c>
    </row>
    <row r="1371" spans="1:4" ht="18.75" customHeight="1">
      <c r="A1371" s="12" t="s">
        <v>3098</v>
      </c>
      <c r="B1371" s="12" t="s">
        <v>2645</v>
      </c>
      <c r="C1371" s="12" t="s">
        <v>3058</v>
      </c>
      <c r="D1371" s="12" t="s">
        <v>3099</v>
      </c>
    </row>
    <row r="1372" spans="1:4" ht="18.75" customHeight="1">
      <c r="A1372" s="12" t="s">
        <v>3100</v>
      </c>
      <c r="B1372" s="12" t="s">
        <v>2645</v>
      </c>
      <c r="C1372" s="12" t="s">
        <v>3058</v>
      </c>
      <c r="D1372" s="12" t="s">
        <v>3101</v>
      </c>
    </row>
    <row r="1373" spans="1:4" ht="18.75" customHeight="1">
      <c r="A1373" s="12" t="s">
        <v>3102</v>
      </c>
      <c r="B1373" s="12" t="s">
        <v>2645</v>
      </c>
      <c r="C1373" s="12" t="s">
        <v>3058</v>
      </c>
      <c r="D1373" s="12" t="s">
        <v>3103</v>
      </c>
    </row>
    <row r="1374" spans="1:4" ht="18.75" customHeight="1">
      <c r="A1374" s="12" t="s">
        <v>3104</v>
      </c>
      <c r="B1374" s="12" t="s">
        <v>2645</v>
      </c>
      <c r="C1374" s="12" t="s">
        <v>3058</v>
      </c>
      <c r="D1374" s="12" t="s">
        <v>3105</v>
      </c>
    </row>
    <row r="1375" spans="1:4" ht="18.75" customHeight="1">
      <c r="A1375" s="12" t="s">
        <v>3106</v>
      </c>
      <c r="B1375" s="12" t="s">
        <v>2645</v>
      </c>
      <c r="C1375" s="12" t="s">
        <v>3058</v>
      </c>
      <c r="D1375" s="12" t="s">
        <v>3107</v>
      </c>
    </row>
    <row r="1376" spans="1:4" ht="18.75" customHeight="1">
      <c r="A1376" s="12" t="s">
        <v>3108</v>
      </c>
      <c r="B1376" s="12" t="s">
        <v>2645</v>
      </c>
      <c r="C1376" s="12" t="s">
        <v>3058</v>
      </c>
      <c r="D1376" s="12" t="s">
        <v>3109</v>
      </c>
    </row>
    <row r="1377" spans="1:4" ht="18.75" customHeight="1">
      <c r="A1377" s="12" t="s">
        <v>3110</v>
      </c>
      <c r="B1377" s="12" t="s">
        <v>2645</v>
      </c>
      <c r="C1377" s="12" t="s">
        <v>3058</v>
      </c>
      <c r="D1377" s="12" t="s">
        <v>3111</v>
      </c>
    </row>
    <row r="1378" spans="1:4" ht="18.75" customHeight="1">
      <c r="A1378" s="12" t="s">
        <v>3112</v>
      </c>
      <c r="B1378" s="12" t="s">
        <v>2645</v>
      </c>
      <c r="C1378" s="12" t="s">
        <v>3058</v>
      </c>
      <c r="D1378" s="12" t="s">
        <v>3113</v>
      </c>
    </row>
    <row r="1379" spans="1:4" ht="18.75" customHeight="1">
      <c r="A1379" s="12" t="s">
        <v>3114</v>
      </c>
      <c r="B1379" s="12" t="s">
        <v>2645</v>
      </c>
      <c r="C1379" s="12" t="s">
        <v>3058</v>
      </c>
      <c r="D1379" s="12" t="s">
        <v>3115</v>
      </c>
    </row>
    <row r="1380" spans="1:4" ht="18.75" customHeight="1">
      <c r="A1380" s="12" t="s">
        <v>3116</v>
      </c>
      <c r="B1380" s="12" t="s">
        <v>2645</v>
      </c>
      <c r="C1380" s="12" t="s">
        <v>3058</v>
      </c>
      <c r="D1380" s="12" t="s">
        <v>3117</v>
      </c>
    </row>
    <row r="1381" spans="1:4" ht="18.75" customHeight="1">
      <c r="A1381" s="12" t="s">
        <v>3118</v>
      </c>
      <c r="B1381" s="12" t="s">
        <v>2645</v>
      </c>
      <c r="C1381" s="12" t="s">
        <v>3058</v>
      </c>
      <c r="D1381" s="12" t="s">
        <v>3119</v>
      </c>
    </row>
    <row r="1382" spans="1:4" ht="18.75" customHeight="1">
      <c r="A1382" s="12" t="s">
        <v>3120</v>
      </c>
      <c r="B1382" s="12" t="s">
        <v>2645</v>
      </c>
      <c r="C1382" s="12" t="s">
        <v>3058</v>
      </c>
      <c r="D1382" s="12" t="s">
        <v>3121</v>
      </c>
    </row>
    <row r="1383" spans="1:4" ht="18.75" customHeight="1">
      <c r="A1383" s="12" t="s">
        <v>3122</v>
      </c>
      <c r="B1383" s="12" t="s">
        <v>2645</v>
      </c>
      <c r="C1383" s="12" t="s">
        <v>3058</v>
      </c>
      <c r="D1383" s="12" t="s">
        <v>3123</v>
      </c>
    </row>
    <row r="1384" spans="1:4" ht="18.75" customHeight="1">
      <c r="A1384" s="12" t="s">
        <v>3124</v>
      </c>
      <c r="B1384" s="12" t="s">
        <v>2645</v>
      </c>
      <c r="C1384" s="12" t="s">
        <v>3058</v>
      </c>
      <c r="D1384" s="12" t="s">
        <v>3125</v>
      </c>
    </row>
    <row r="1385" spans="1:4" ht="18.75" customHeight="1">
      <c r="A1385" s="12" t="s">
        <v>3126</v>
      </c>
      <c r="B1385" s="12" t="s">
        <v>2645</v>
      </c>
      <c r="C1385" s="12" t="s">
        <v>3058</v>
      </c>
      <c r="D1385" s="12" t="s">
        <v>3127</v>
      </c>
    </row>
    <row r="1386" spans="1:4" ht="18.75" customHeight="1">
      <c r="A1386" s="12" t="s">
        <v>3128</v>
      </c>
      <c r="B1386" s="12" t="s">
        <v>2645</v>
      </c>
      <c r="C1386" s="12" t="s">
        <v>3058</v>
      </c>
      <c r="D1386" s="12" t="s">
        <v>3129</v>
      </c>
    </row>
    <row r="1387" spans="1:4" ht="18.75" customHeight="1">
      <c r="A1387" s="12" t="s">
        <v>3130</v>
      </c>
      <c r="B1387" s="12" t="s">
        <v>2645</v>
      </c>
      <c r="C1387" s="12" t="s">
        <v>3058</v>
      </c>
      <c r="D1387" s="12" t="s">
        <v>3131</v>
      </c>
    </row>
    <row r="1388" spans="1:4" ht="18.75" customHeight="1">
      <c r="A1388" s="12" t="s">
        <v>3132</v>
      </c>
      <c r="B1388" s="12" t="s">
        <v>2645</v>
      </c>
      <c r="C1388" s="12" t="s">
        <v>3058</v>
      </c>
      <c r="D1388" s="12" t="s">
        <v>3133</v>
      </c>
    </row>
    <row r="1389" spans="1:4" ht="18.75" customHeight="1">
      <c r="A1389" s="12" t="s">
        <v>3134</v>
      </c>
      <c r="B1389" s="12" t="s">
        <v>2645</v>
      </c>
      <c r="C1389" s="12" t="s">
        <v>3058</v>
      </c>
      <c r="D1389" s="12" t="s">
        <v>3135</v>
      </c>
    </row>
    <row r="1390" spans="1:4" ht="18.75" customHeight="1">
      <c r="A1390" s="12" t="s">
        <v>3136</v>
      </c>
      <c r="B1390" s="12" t="s">
        <v>2645</v>
      </c>
      <c r="C1390" s="12" t="s">
        <v>3058</v>
      </c>
      <c r="D1390" s="12" t="s">
        <v>3137</v>
      </c>
    </row>
    <row r="1391" spans="1:4" ht="18.75" customHeight="1">
      <c r="A1391" s="12" t="s">
        <v>3138</v>
      </c>
      <c r="B1391" s="12" t="s">
        <v>2645</v>
      </c>
      <c r="C1391" s="12" t="s">
        <v>3058</v>
      </c>
      <c r="D1391" s="12" t="s">
        <v>3139</v>
      </c>
    </row>
    <row r="1392" spans="1:4" ht="18.75" customHeight="1">
      <c r="A1392" s="12" t="s">
        <v>3140</v>
      </c>
      <c r="B1392" s="12" t="s">
        <v>2645</v>
      </c>
      <c r="C1392" s="12" t="s">
        <v>3058</v>
      </c>
      <c r="D1392" s="12" t="s">
        <v>3141</v>
      </c>
    </row>
    <row r="1393" spans="1:4" ht="18.75" customHeight="1">
      <c r="A1393" s="12" t="s">
        <v>3142</v>
      </c>
      <c r="B1393" s="12" t="s">
        <v>2645</v>
      </c>
      <c r="C1393" s="12" t="s">
        <v>3058</v>
      </c>
      <c r="D1393" s="12" t="s">
        <v>3143</v>
      </c>
    </row>
    <row r="1394" spans="1:4" ht="18.75" customHeight="1">
      <c r="A1394" s="12" t="s">
        <v>3144</v>
      </c>
      <c r="B1394" s="12" t="s">
        <v>2645</v>
      </c>
      <c r="C1394" s="12" t="s">
        <v>3058</v>
      </c>
      <c r="D1394" s="12" t="s">
        <v>3145</v>
      </c>
    </row>
    <row r="1395" spans="1:4" ht="18.75" customHeight="1">
      <c r="A1395" s="12" t="s">
        <v>3146</v>
      </c>
      <c r="B1395" s="12" t="s">
        <v>2645</v>
      </c>
      <c r="C1395" s="12" t="s">
        <v>3058</v>
      </c>
      <c r="D1395" s="12" t="s">
        <v>3147</v>
      </c>
    </row>
    <row r="1396" spans="1:4" ht="18.75" customHeight="1">
      <c r="A1396" s="12" t="s">
        <v>3148</v>
      </c>
      <c r="B1396" s="12" t="s">
        <v>2645</v>
      </c>
      <c r="C1396" s="12" t="s">
        <v>3058</v>
      </c>
      <c r="D1396" s="12" t="s">
        <v>3149</v>
      </c>
    </row>
    <row r="1397" spans="1:4" ht="18.75" customHeight="1">
      <c r="A1397" s="12" t="s">
        <v>3150</v>
      </c>
      <c r="B1397" s="12" t="s">
        <v>2645</v>
      </c>
      <c r="C1397" s="12" t="s">
        <v>3058</v>
      </c>
      <c r="D1397" s="12" t="s">
        <v>3151</v>
      </c>
    </row>
    <row r="1398" spans="1:4" ht="18.75" customHeight="1">
      <c r="A1398" s="12" t="s">
        <v>3152</v>
      </c>
      <c r="B1398" s="12" t="s">
        <v>2645</v>
      </c>
      <c r="C1398" s="12" t="s">
        <v>3058</v>
      </c>
      <c r="D1398" s="12" t="s">
        <v>3153</v>
      </c>
    </row>
    <row r="1399" spans="1:4" ht="18.75" customHeight="1">
      <c r="A1399" s="12" t="s">
        <v>3154</v>
      </c>
      <c r="B1399" s="12" t="s">
        <v>2645</v>
      </c>
      <c r="C1399" s="12" t="s">
        <v>3155</v>
      </c>
      <c r="D1399" s="12" t="s">
        <v>3156</v>
      </c>
    </row>
    <row r="1400" spans="1:4" ht="18.75" customHeight="1">
      <c r="A1400" s="12" t="s">
        <v>3157</v>
      </c>
      <c r="B1400" s="12" t="s">
        <v>2645</v>
      </c>
      <c r="C1400" s="12" t="s">
        <v>3155</v>
      </c>
      <c r="D1400" s="12" t="s">
        <v>3158</v>
      </c>
    </row>
    <row r="1401" spans="1:4" ht="18.75" customHeight="1">
      <c r="A1401" s="12" t="s">
        <v>3159</v>
      </c>
      <c r="B1401" s="12" t="s">
        <v>2645</v>
      </c>
      <c r="C1401" s="12" t="s">
        <v>3155</v>
      </c>
      <c r="D1401" s="12" t="s">
        <v>3160</v>
      </c>
    </row>
    <row r="1402" spans="1:4" ht="18.75" customHeight="1">
      <c r="A1402" s="12" t="s">
        <v>3161</v>
      </c>
      <c r="B1402" s="12" t="s">
        <v>2645</v>
      </c>
      <c r="C1402" s="12" t="s">
        <v>3155</v>
      </c>
      <c r="D1402" s="12" t="s">
        <v>3162</v>
      </c>
    </row>
    <row r="1403" spans="1:4" ht="18.75" customHeight="1">
      <c r="A1403" s="12" t="s">
        <v>3163</v>
      </c>
      <c r="B1403" s="12" t="s">
        <v>2645</v>
      </c>
      <c r="C1403" s="12" t="s">
        <v>3155</v>
      </c>
      <c r="D1403" s="12" t="s">
        <v>3164</v>
      </c>
    </row>
    <row r="1404" spans="1:4" ht="18.75" customHeight="1">
      <c r="A1404" s="12" t="s">
        <v>3165</v>
      </c>
      <c r="B1404" s="12" t="s">
        <v>2645</v>
      </c>
      <c r="C1404" s="12" t="s">
        <v>3155</v>
      </c>
      <c r="D1404" s="12" t="s">
        <v>3166</v>
      </c>
    </row>
    <row r="1405" spans="1:4" ht="18.75" customHeight="1">
      <c r="A1405" s="12" t="s">
        <v>3167</v>
      </c>
      <c r="B1405" s="12" t="s">
        <v>2645</v>
      </c>
      <c r="C1405" s="12" t="s">
        <v>3155</v>
      </c>
      <c r="D1405" s="12" t="s">
        <v>3168</v>
      </c>
    </row>
    <row r="1406" spans="1:4" ht="18.75" customHeight="1">
      <c r="A1406" s="12" t="s">
        <v>3169</v>
      </c>
      <c r="B1406" s="12" t="s">
        <v>2645</v>
      </c>
      <c r="C1406" s="12" t="s">
        <v>3155</v>
      </c>
      <c r="D1406" s="12" t="s">
        <v>3170</v>
      </c>
    </row>
    <row r="1407" spans="1:4" ht="18.75" customHeight="1">
      <c r="A1407" s="12" t="s">
        <v>3171</v>
      </c>
      <c r="B1407" s="12" t="s">
        <v>2645</v>
      </c>
      <c r="C1407" s="12" t="s">
        <v>3155</v>
      </c>
      <c r="D1407" s="12" t="s">
        <v>3172</v>
      </c>
    </row>
    <row r="1408" spans="1:4" ht="18.75" customHeight="1">
      <c r="A1408" s="12" t="s">
        <v>3173</v>
      </c>
      <c r="B1408" s="12" t="s">
        <v>2645</v>
      </c>
      <c r="C1408" s="12" t="s">
        <v>3155</v>
      </c>
      <c r="D1408" s="12" t="s">
        <v>3174</v>
      </c>
    </row>
    <row r="1409" spans="1:4" ht="18.75" customHeight="1">
      <c r="A1409" s="12" t="s">
        <v>3175</v>
      </c>
      <c r="B1409" s="12" t="s">
        <v>2645</v>
      </c>
      <c r="C1409" s="12" t="s">
        <v>3155</v>
      </c>
      <c r="D1409" s="12" t="s">
        <v>3176</v>
      </c>
    </row>
    <row r="1410" spans="1:4" ht="18.75" customHeight="1">
      <c r="A1410" s="12" t="s">
        <v>3177</v>
      </c>
      <c r="B1410" s="12" t="s">
        <v>2645</v>
      </c>
      <c r="C1410" s="12" t="s">
        <v>3155</v>
      </c>
      <c r="D1410" s="12" t="s">
        <v>3178</v>
      </c>
    </row>
    <row r="1411" spans="1:4" ht="18.75" customHeight="1">
      <c r="A1411" s="12" t="s">
        <v>3179</v>
      </c>
      <c r="B1411" s="12" t="s">
        <v>2645</v>
      </c>
      <c r="C1411" s="12" t="s">
        <v>3155</v>
      </c>
      <c r="D1411" s="12" t="s">
        <v>3180</v>
      </c>
    </row>
    <row r="1412" spans="1:4" ht="18.75" customHeight="1">
      <c r="A1412" s="12" t="s">
        <v>3181</v>
      </c>
      <c r="B1412" s="12" t="s">
        <v>2645</v>
      </c>
      <c r="C1412" s="12" t="s">
        <v>3155</v>
      </c>
      <c r="D1412" s="12" t="s">
        <v>3182</v>
      </c>
    </row>
    <row r="1413" spans="1:4" ht="18.75" customHeight="1">
      <c r="A1413" s="12" t="s">
        <v>3183</v>
      </c>
      <c r="B1413" s="12" t="s">
        <v>3184</v>
      </c>
      <c r="C1413" s="12" t="s">
        <v>3185</v>
      </c>
      <c r="D1413" s="12" t="s">
        <v>3186</v>
      </c>
    </row>
    <row r="1414" spans="1:4" ht="18.75" customHeight="1">
      <c r="A1414" s="12" t="s">
        <v>3187</v>
      </c>
      <c r="B1414" s="12" t="s">
        <v>3184</v>
      </c>
      <c r="C1414" s="12" t="s">
        <v>3185</v>
      </c>
      <c r="D1414" s="12" t="s">
        <v>3188</v>
      </c>
    </row>
    <row r="1415" spans="1:4" ht="18.75" customHeight="1">
      <c r="A1415" s="12" t="s">
        <v>3189</v>
      </c>
      <c r="B1415" s="12" t="s">
        <v>3184</v>
      </c>
      <c r="C1415" s="12" t="s">
        <v>3185</v>
      </c>
      <c r="D1415" s="12" t="s">
        <v>3190</v>
      </c>
    </row>
    <row r="1416" spans="1:4" ht="18.75" customHeight="1">
      <c r="A1416" s="12" t="s">
        <v>3191</v>
      </c>
      <c r="B1416" s="12" t="s">
        <v>3184</v>
      </c>
      <c r="C1416" s="12" t="s">
        <v>3185</v>
      </c>
      <c r="D1416" s="12" t="s">
        <v>3192</v>
      </c>
    </row>
    <row r="1417" spans="1:4" ht="18.75" customHeight="1">
      <c r="A1417" s="12" t="s">
        <v>3193</v>
      </c>
      <c r="B1417" s="12" t="s">
        <v>3184</v>
      </c>
      <c r="C1417" s="12" t="s">
        <v>3185</v>
      </c>
      <c r="D1417" s="12" t="s">
        <v>3194</v>
      </c>
    </row>
    <row r="1418" spans="1:4" ht="18.75" customHeight="1">
      <c r="A1418" s="12" t="s">
        <v>3195</v>
      </c>
      <c r="B1418" s="12" t="s">
        <v>3184</v>
      </c>
      <c r="C1418" s="12" t="s">
        <v>3185</v>
      </c>
      <c r="D1418" s="12" t="s">
        <v>3196</v>
      </c>
    </row>
    <row r="1419" spans="1:4" ht="18.75" customHeight="1">
      <c r="A1419" s="12" t="s">
        <v>3197</v>
      </c>
      <c r="B1419" s="12" t="s">
        <v>3184</v>
      </c>
      <c r="C1419" s="12" t="s">
        <v>3185</v>
      </c>
      <c r="D1419" s="12" t="s">
        <v>3198</v>
      </c>
    </row>
    <row r="1420" spans="1:4" ht="18.75" customHeight="1">
      <c r="A1420" s="12" t="s">
        <v>3199</v>
      </c>
      <c r="B1420" s="12" t="s">
        <v>3184</v>
      </c>
      <c r="C1420" s="12" t="s">
        <v>3185</v>
      </c>
      <c r="D1420" s="12" t="s">
        <v>3200</v>
      </c>
    </row>
    <row r="1421" spans="1:4" ht="18.75" customHeight="1">
      <c r="A1421" s="12" t="s">
        <v>3201</v>
      </c>
      <c r="B1421" s="12" t="s">
        <v>3184</v>
      </c>
      <c r="C1421" s="12" t="s">
        <v>3185</v>
      </c>
      <c r="D1421" s="12" t="s">
        <v>3202</v>
      </c>
    </row>
    <row r="1422" spans="1:4" ht="18.75" customHeight="1">
      <c r="A1422" s="12" t="s">
        <v>3203</v>
      </c>
      <c r="B1422" s="12" t="s">
        <v>3184</v>
      </c>
      <c r="C1422" s="12" t="s">
        <v>3185</v>
      </c>
      <c r="D1422" s="12" t="s">
        <v>3204</v>
      </c>
    </row>
    <row r="1423" spans="1:4" ht="18.75" customHeight="1">
      <c r="A1423" s="12" t="s">
        <v>3205</v>
      </c>
      <c r="B1423" s="12" t="s">
        <v>3184</v>
      </c>
      <c r="C1423" s="12" t="s">
        <v>3206</v>
      </c>
      <c r="D1423" s="12" t="s">
        <v>3207</v>
      </c>
    </row>
    <row r="1424" spans="1:4" ht="18.75" customHeight="1">
      <c r="A1424" s="12" t="s">
        <v>3208</v>
      </c>
      <c r="B1424" s="12" t="s">
        <v>3184</v>
      </c>
      <c r="C1424" s="12" t="s">
        <v>3206</v>
      </c>
      <c r="D1424" s="12" t="s">
        <v>3209</v>
      </c>
    </row>
    <row r="1425" spans="1:4" ht="18.75" customHeight="1">
      <c r="A1425" s="12" t="s">
        <v>3210</v>
      </c>
      <c r="B1425" s="12" t="s">
        <v>3184</v>
      </c>
      <c r="C1425" s="12" t="s">
        <v>3206</v>
      </c>
      <c r="D1425" s="12" t="s">
        <v>3211</v>
      </c>
    </row>
    <row r="1426" spans="1:4" ht="18.75" customHeight="1">
      <c r="A1426" s="12" t="s">
        <v>3212</v>
      </c>
      <c r="B1426" s="12" t="s">
        <v>3184</v>
      </c>
      <c r="C1426" s="12" t="s">
        <v>3206</v>
      </c>
      <c r="D1426" s="12" t="s">
        <v>3213</v>
      </c>
    </row>
    <row r="1427" spans="1:4" ht="18.75" customHeight="1">
      <c r="A1427" s="12" t="s">
        <v>3214</v>
      </c>
      <c r="B1427" s="12" t="s">
        <v>3184</v>
      </c>
      <c r="C1427" s="12" t="s">
        <v>3206</v>
      </c>
      <c r="D1427" s="12" t="s">
        <v>3215</v>
      </c>
    </row>
    <row r="1428" spans="1:4" ht="18.75" customHeight="1">
      <c r="A1428" s="12" t="s">
        <v>3216</v>
      </c>
      <c r="B1428" s="12" t="s">
        <v>3184</v>
      </c>
      <c r="C1428" s="12" t="s">
        <v>3206</v>
      </c>
      <c r="D1428" s="12" t="s">
        <v>3217</v>
      </c>
    </row>
    <row r="1429" spans="1:4" ht="18.75" customHeight="1">
      <c r="A1429" s="12" t="s">
        <v>3218</v>
      </c>
      <c r="B1429" s="12" t="s">
        <v>3184</v>
      </c>
      <c r="C1429" s="12" t="s">
        <v>3206</v>
      </c>
      <c r="D1429" s="12" t="s">
        <v>3219</v>
      </c>
    </row>
    <row r="1430" spans="1:4" ht="18.75" customHeight="1">
      <c r="A1430" s="12" t="s">
        <v>3220</v>
      </c>
      <c r="B1430" s="12" t="s">
        <v>3184</v>
      </c>
      <c r="C1430" s="12" t="s">
        <v>3206</v>
      </c>
      <c r="D1430" s="12" t="s">
        <v>3221</v>
      </c>
    </row>
    <row r="1431" spans="1:4" ht="18.75" customHeight="1">
      <c r="A1431" s="12" t="s">
        <v>3222</v>
      </c>
      <c r="B1431" s="12" t="s">
        <v>3184</v>
      </c>
      <c r="C1431" s="12" t="s">
        <v>3206</v>
      </c>
      <c r="D1431" s="12" t="s">
        <v>3223</v>
      </c>
    </row>
    <row r="1432" spans="1:4" ht="18.75" customHeight="1">
      <c r="A1432" s="12" t="s">
        <v>3224</v>
      </c>
      <c r="B1432" s="12" t="s">
        <v>3184</v>
      </c>
      <c r="C1432" s="12" t="s">
        <v>3206</v>
      </c>
      <c r="D1432" s="12" t="s">
        <v>3225</v>
      </c>
    </row>
    <row r="1433" spans="1:4" ht="18.75" customHeight="1">
      <c r="A1433" s="12" t="s">
        <v>3226</v>
      </c>
      <c r="B1433" s="12" t="s">
        <v>3184</v>
      </c>
      <c r="C1433" s="12" t="s">
        <v>3206</v>
      </c>
      <c r="D1433" s="12" t="s">
        <v>3227</v>
      </c>
    </row>
    <row r="1434" spans="1:4" ht="18.75" customHeight="1">
      <c r="A1434" s="12" t="s">
        <v>3228</v>
      </c>
      <c r="B1434" s="12" t="s">
        <v>3184</v>
      </c>
      <c r="C1434" s="12" t="s">
        <v>3206</v>
      </c>
      <c r="D1434" s="12" t="s">
        <v>3229</v>
      </c>
    </row>
    <row r="1435" spans="1:4" ht="18.75" customHeight="1">
      <c r="A1435" s="12" t="s">
        <v>3230</v>
      </c>
      <c r="B1435" s="12" t="s">
        <v>3184</v>
      </c>
      <c r="C1435" s="12" t="s">
        <v>3206</v>
      </c>
      <c r="D1435" s="12" t="s">
        <v>3231</v>
      </c>
    </row>
    <row r="1436" spans="1:4" ht="18.75" customHeight="1">
      <c r="A1436" s="12" t="s">
        <v>3232</v>
      </c>
      <c r="B1436" s="12" t="s">
        <v>3184</v>
      </c>
      <c r="C1436" s="12" t="s">
        <v>3206</v>
      </c>
      <c r="D1436" s="12" t="s">
        <v>3233</v>
      </c>
    </row>
    <row r="1437" spans="1:4" ht="18.75" customHeight="1">
      <c r="A1437" s="12" t="s">
        <v>3234</v>
      </c>
      <c r="B1437" s="12" t="s">
        <v>3184</v>
      </c>
      <c r="C1437" s="12" t="s">
        <v>3235</v>
      </c>
      <c r="D1437" s="12" t="s">
        <v>3236</v>
      </c>
    </row>
    <row r="1438" spans="1:4" ht="18.75" customHeight="1">
      <c r="A1438" s="12" t="s">
        <v>3237</v>
      </c>
      <c r="B1438" s="12" t="s">
        <v>3184</v>
      </c>
      <c r="C1438" s="12" t="s">
        <v>3235</v>
      </c>
      <c r="D1438" s="12" t="s">
        <v>3238</v>
      </c>
    </row>
    <row r="1439" spans="1:4" ht="18.75" customHeight="1">
      <c r="A1439" s="12" t="s">
        <v>3239</v>
      </c>
      <c r="B1439" s="12" t="s">
        <v>3184</v>
      </c>
      <c r="C1439" s="12" t="s">
        <v>3235</v>
      </c>
      <c r="D1439" s="12" t="s">
        <v>3240</v>
      </c>
    </row>
    <row r="1440" spans="1:4" ht="18.75" customHeight="1">
      <c r="A1440" s="12" t="s">
        <v>3241</v>
      </c>
      <c r="B1440" s="12" t="s">
        <v>3184</v>
      </c>
      <c r="C1440" s="12" t="s">
        <v>3235</v>
      </c>
      <c r="D1440" s="12" t="s">
        <v>3242</v>
      </c>
    </row>
    <row r="1441" spans="1:4" ht="18.75" customHeight="1">
      <c r="A1441" s="12" t="s">
        <v>3243</v>
      </c>
      <c r="B1441" s="12" t="s">
        <v>3184</v>
      </c>
      <c r="C1441" s="12" t="s">
        <v>3235</v>
      </c>
      <c r="D1441" s="12" t="s">
        <v>3244</v>
      </c>
    </row>
    <row r="1442" spans="1:4" ht="18.75" customHeight="1">
      <c r="A1442" s="12" t="s">
        <v>3245</v>
      </c>
      <c r="B1442" s="12" t="s">
        <v>3184</v>
      </c>
      <c r="C1442" s="12" t="s">
        <v>3235</v>
      </c>
      <c r="D1442" s="12" t="s">
        <v>3246</v>
      </c>
    </row>
    <row r="1443" spans="1:4" ht="18.75" customHeight="1">
      <c r="A1443" s="12" t="s">
        <v>3247</v>
      </c>
      <c r="B1443" s="12" t="s">
        <v>3184</v>
      </c>
      <c r="C1443" s="12" t="s">
        <v>3235</v>
      </c>
      <c r="D1443" s="12" t="s">
        <v>3248</v>
      </c>
    </row>
    <row r="1444" spans="1:4" ht="18.75" customHeight="1">
      <c r="A1444" s="12" t="s">
        <v>3249</v>
      </c>
      <c r="B1444" s="12" t="s">
        <v>3184</v>
      </c>
      <c r="C1444" s="12" t="s">
        <v>3235</v>
      </c>
      <c r="D1444" s="12" t="s">
        <v>3250</v>
      </c>
    </row>
    <row r="1445" spans="1:4" ht="18.75" customHeight="1">
      <c r="A1445" s="12" t="s">
        <v>3251</v>
      </c>
      <c r="B1445" s="12" t="s">
        <v>3184</v>
      </c>
      <c r="C1445" s="12" t="s">
        <v>3235</v>
      </c>
      <c r="D1445" s="12" t="s">
        <v>3252</v>
      </c>
    </row>
    <row r="1446" spans="1:4" ht="18.75" customHeight="1">
      <c r="A1446" s="12" t="s">
        <v>3253</v>
      </c>
      <c r="B1446" s="12" t="s">
        <v>3184</v>
      </c>
      <c r="C1446" s="12" t="s">
        <v>3235</v>
      </c>
      <c r="D1446" s="12" t="s">
        <v>3254</v>
      </c>
    </row>
    <row r="1447" spans="1:4" ht="18.75" customHeight="1">
      <c r="A1447" s="12" t="s">
        <v>3255</v>
      </c>
      <c r="B1447" s="12" t="s">
        <v>3184</v>
      </c>
      <c r="C1447" s="12" t="s">
        <v>3235</v>
      </c>
      <c r="D1447" s="12" t="s">
        <v>3256</v>
      </c>
    </row>
    <row r="1448" spans="1:4" ht="18.75" customHeight="1">
      <c r="A1448" s="12" t="s">
        <v>3257</v>
      </c>
      <c r="B1448" s="12" t="s">
        <v>3184</v>
      </c>
      <c r="C1448" s="12" t="s">
        <v>3235</v>
      </c>
      <c r="D1448" s="12" t="s">
        <v>3258</v>
      </c>
    </row>
    <row r="1449" spans="1:4" ht="18.75" customHeight="1">
      <c r="A1449" s="12" t="s">
        <v>3259</v>
      </c>
      <c r="B1449" s="12" t="s">
        <v>3184</v>
      </c>
      <c r="C1449" s="12" t="s">
        <v>3235</v>
      </c>
      <c r="D1449" s="12" t="s">
        <v>3260</v>
      </c>
    </row>
    <row r="1450" spans="1:4" ht="18.75" customHeight="1">
      <c r="A1450" s="12" t="s">
        <v>3261</v>
      </c>
      <c r="B1450" s="12" t="s">
        <v>3184</v>
      </c>
      <c r="C1450" s="12" t="s">
        <v>3235</v>
      </c>
      <c r="D1450" s="12" t="s">
        <v>3262</v>
      </c>
    </row>
    <row r="1451" spans="1:4" ht="18.75" customHeight="1">
      <c r="A1451" s="12" t="s">
        <v>3263</v>
      </c>
      <c r="B1451" s="12" t="s">
        <v>3184</v>
      </c>
      <c r="C1451" s="12" t="s">
        <v>3235</v>
      </c>
      <c r="D1451" s="12" t="s">
        <v>3264</v>
      </c>
    </row>
    <row r="1452" spans="1:4" ht="18.75" customHeight="1">
      <c r="A1452" s="12" t="s">
        <v>3265</v>
      </c>
      <c r="B1452" s="12" t="s">
        <v>3184</v>
      </c>
      <c r="C1452" s="12" t="s">
        <v>3235</v>
      </c>
      <c r="D1452" s="12" t="s">
        <v>3266</v>
      </c>
    </row>
    <row r="1453" spans="1:4" ht="18.75" customHeight="1">
      <c r="A1453" s="12" t="s">
        <v>3267</v>
      </c>
      <c r="B1453" s="12" t="s">
        <v>3184</v>
      </c>
      <c r="C1453" s="12" t="s">
        <v>3268</v>
      </c>
      <c r="D1453" s="12" t="s">
        <v>3269</v>
      </c>
    </row>
    <row r="1454" spans="1:4" ht="18.75" customHeight="1">
      <c r="A1454" s="12" t="s">
        <v>3270</v>
      </c>
      <c r="B1454" s="12" t="s">
        <v>3184</v>
      </c>
      <c r="C1454" s="12" t="s">
        <v>3268</v>
      </c>
      <c r="D1454" s="12" t="s">
        <v>3271</v>
      </c>
    </row>
    <row r="1455" spans="1:4" ht="18.75" customHeight="1">
      <c r="A1455" s="12" t="s">
        <v>3272</v>
      </c>
      <c r="B1455" s="12" t="s">
        <v>3184</v>
      </c>
      <c r="C1455" s="12" t="s">
        <v>3268</v>
      </c>
      <c r="D1455" s="12" t="s">
        <v>3273</v>
      </c>
    </row>
    <row r="1456" spans="1:4" ht="18.75" customHeight="1">
      <c r="A1456" s="12" t="s">
        <v>3274</v>
      </c>
      <c r="B1456" s="12" t="s">
        <v>3184</v>
      </c>
      <c r="C1456" s="12" t="s">
        <v>3268</v>
      </c>
      <c r="D1456" s="12" t="s">
        <v>3275</v>
      </c>
    </row>
    <row r="1457" spans="1:4" ht="18.75" customHeight="1">
      <c r="A1457" s="12" t="s">
        <v>3276</v>
      </c>
      <c r="B1457" s="12" t="s">
        <v>3184</v>
      </c>
      <c r="C1457" s="12" t="s">
        <v>3268</v>
      </c>
      <c r="D1457" s="12" t="s">
        <v>3277</v>
      </c>
    </row>
    <row r="1458" spans="1:4" ht="18.75" customHeight="1">
      <c r="A1458" s="12" t="s">
        <v>3278</v>
      </c>
      <c r="B1458" s="12" t="s">
        <v>3184</v>
      </c>
      <c r="C1458" s="12" t="s">
        <v>3268</v>
      </c>
      <c r="D1458" s="12" t="s">
        <v>3279</v>
      </c>
    </row>
    <row r="1459" spans="1:4" ht="18.75" customHeight="1">
      <c r="A1459" s="12" t="s">
        <v>3280</v>
      </c>
      <c r="B1459" s="12" t="s">
        <v>3184</v>
      </c>
      <c r="C1459" s="12" t="s">
        <v>3268</v>
      </c>
      <c r="D1459" s="12" t="s">
        <v>3281</v>
      </c>
    </row>
    <row r="1460" spans="1:4" ht="18.75" customHeight="1">
      <c r="A1460" s="12" t="s">
        <v>3282</v>
      </c>
      <c r="B1460" s="12" t="s">
        <v>3184</v>
      </c>
      <c r="C1460" s="12" t="s">
        <v>3268</v>
      </c>
      <c r="D1460" s="12" t="s">
        <v>3283</v>
      </c>
    </row>
    <row r="1461" spans="1:4" ht="18.75" customHeight="1">
      <c r="A1461" s="12" t="s">
        <v>3284</v>
      </c>
      <c r="B1461" s="12" t="s">
        <v>3184</v>
      </c>
      <c r="C1461" s="12" t="s">
        <v>3268</v>
      </c>
      <c r="D1461" s="12" t="s">
        <v>3285</v>
      </c>
    </row>
    <row r="1462" spans="1:4" ht="18.75" customHeight="1">
      <c r="A1462" s="12" t="s">
        <v>3286</v>
      </c>
      <c r="B1462" s="12" t="s">
        <v>3184</v>
      </c>
      <c r="C1462" s="12" t="s">
        <v>3268</v>
      </c>
      <c r="D1462" s="12" t="s">
        <v>3287</v>
      </c>
    </row>
    <row r="1463" spans="1:4" ht="18.75" customHeight="1">
      <c r="A1463" s="12" t="s">
        <v>3288</v>
      </c>
      <c r="B1463" s="12" t="s">
        <v>3184</v>
      </c>
      <c r="C1463" s="12" t="s">
        <v>3268</v>
      </c>
      <c r="D1463" s="12" t="s">
        <v>3289</v>
      </c>
    </row>
    <row r="1464" spans="1:4" ht="18.75" customHeight="1">
      <c r="A1464" s="12" t="s">
        <v>3290</v>
      </c>
      <c r="B1464" s="12" t="s">
        <v>3184</v>
      </c>
      <c r="C1464" s="12" t="s">
        <v>3268</v>
      </c>
      <c r="D1464" s="12" t="s">
        <v>3291</v>
      </c>
    </row>
    <row r="1465" spans="1:4" ht="18.75" customHeight="1">
      <c r="A1465" s="12" t="s">
        <v>3292</v>
      </c>
      <c r="B1465" s="12" t="s">
        <v>3184</v>
      </c>
      <c r="C1465" s="12" t="s">
        <v>3293</v>
      </c>
      <c r="D1465" s="12" t="s">
        <v>3294</v>
      </c>
    </row>
    <row r="1466" spans="1:4" ht="18.75" customHeight="1">
      <c r="A1466" s="12" t="s">
        <v>3295</v>
      </c>
      <c r="B1466" s="12" t="s">
        <v>3184</v>
      </c>
      <c r="C1466" s="12" t="s">
        <v>3293</v>
      </c>
      <c r="D1466" s="12" t="s">
        <v>3296</v>
      </c>
    </row>
    <row r="1467" spans="1:4" ht="18.75" customHeight="1">
      <c r="A1467" s="12" t="s">
        <v>3297</v>
      </c>
      <c r="B1467" s="12" t="s">
        <v>3184</v>
      </c>
      <c r="C1467" s="12" t="s">
        <v>3293</v>
      </c>
      <c r="D1467" s="12" t="s">
        <v>3298</v>
      </c>
    </row>
    <row r="1468" spans="1:4" ht="18.75" customHeight="1">
      <c r="A1468" s="12" t="s">
        <v>3299</v>
      </c>
      <c r="B1468" s="12" t="s">
        <v>3184</v>
      </c>
      <c r="C1468" s="12" t="s">
        <v>3293</v>
      </c>
      <c r="D1468" s="12" t="s">
        <v>3300</v>
      </c>
    </row>
    <row r="1469" spans="1:4" ht="18.75" customHeight="1">
      <c r="A1469" s="12" t="s">
        <v>3301</v>
      </c>
      <c r="B1469" s="12" t="s">
        <v>3184</v>
      </c>
      <c r="C1469" s="12" t="s">
        <v>3293</v>
      </c>
      <c r="D1469" s="12" t="s">
        <v>3302</v>
      </c>
    </row>
    <row r="1470" spans="1:4" ht="18.75" customHeight="1">
      <c r="A1470" s="12" t="s">
        <v>3303</v>
      </c>
      <c r="B1470" s="12" t="s">
        <v>3184</v>
      </c>
      <c r="C1470" s="12" t="s">
        <v>3293</v>
      </c>
      <c r="D1470" s="12" t="s">
        <v>3304</v>
      </c>
    </row>
    <row r="1471" spans="1:4" ht="18.75" customHeight="1">
      <c r="A1471" s="12" t="s">
        <v>3305</v>
      </c>
      <c r="B1471" s="12" t="s">
        <v>3184</v>
      </c>
      <c r="C1471" s="12" t="s">
        <v>3293</v>
      </c>
      <c r="D1471" s="12" t="s">
        <v>3306</v>
      </c>
    </row>
    <row r="1472" spans="1:4" ht="18.75" customHeight="1">
      <c r="A1472" s="12" t="s">
        <v>3307</v>
      </c>
      <c r="B1472" s="12" t="s">
        <v>3184</v>
      </c>
      <c r="C1472" s="12" t="s">
        <v>3293</v>
      </c>
      <c r="D1472" s="12" t="s">
        <v>3308</v>
      </c>
    </row>
    <row r="1473" spans="1:4" ht="18.75" customHeight="1">
      <c r="A1473" s="12" t="s">
        <v>3309</v>
      </c>
      <c r="B1473" s="12" t="s">
        <v>3184</v>
      </c>
      <c r="C1473" s="12" t="s">
        <v>3293</v>
      </c>
      <c r="D1473" s="12" t="s">
        <v>3310</v>
      </c>
    </row>
    <row r="1474" spans="1:4" ht="18.75" customHeight="1">
      <c r="A1474" s="12" t="s">
        <v>3311</v>
      </c>
      <c r="B1474" s="12" t="s">
        <v>3184</v>
      </c>
      <c r="C1474" s="12" t="s">
        <v>3293</v>
      </c>
      <c r="D1474" s="12" t="s">
        <v>3312</v>
      </c>
    </row>
    <row r="1475" spans="1:4" ht="18.75" customHeight="1">
      <c r="A1475" s="12" t="s">
        <v>3313</v>
      </c>
      <c r="B1475" s="12" t="s">
        <v>3184</v>
      </c>
      <c r="C1475" s="12" t="s">
        <v>3293</v>
      </c>
      <c r="D1475" s="12" t="s">
        <v>3314</v>
      </c>
    </row>
    <row r="1476" spans="1:4" ht="18.75" customHeight="1">
      <c r="A1476" s="12" t="s">
        <v>3315</v>
      </c>
      <c r="B1476" s="12" t="s">
        <v>3184</v>
      </c>
      <c r="C1476" s="12" t="s">
        <v>3293</v>
      </c>
      <c r="D1476" s="12" t="s">
        <v>3316</v>
      </c>
    </row>
    <row r="1477" spans="1:4" ht="18.75" customHeight="1">
      <c r="A1477" s="12" t="s">
        <v>3317</v>
      </c>
      <c r="B1477" s="12" t="s">
        <v>3184</v>
      </c>
      <c r="C1477" s="12" t="s">
        <v>3293</v>
      </c>
      <c r="D1477" s="12" t="s">
        <v>3318</v>
      </c>
    </row>
    <row r="1478" spans="1:4" ht="18.75" customHeight="1">
      <c r="A1478" s="12" t="s">
        <v>3319</v>
      </c>
      <c r="B1478" s="12" t="s">
        <v>3184</v>
      </c>
      <c r="C1478" s="12" t="s">
        <v>3293</v>
      </c>
      <c r="D1478" s="12" t="s">
        <v>3320</v>
      </c>
    </row>
    <row r="1479" spans="1:4" ht="18.75" customHeight="1">
      <c r="A1479" s="12" t="s">
        <v>3321</v>
      </c>
      <c r="B1479" s="12" t="s">
        <v>3184</v>
      </c>
      <c r="C1479" s="12" t="s">
        <v>3293</v>
      </c>
      <c r="D1479" s="12" t="s">
        <v>3322</v>
      </c>
    </row>
    <row r="1480" spans="1:4" ht="18.75" customHeight="1">
      <c r="A1480" s="12" t="s">
        <v>3323</v>
      </c>
      <c r="B1480" s="12" t="s">
        <v>3184</v>
      </c>
      <c r="C1480" s="12" t="s">
        <v>3293</v>
      </c>
      <c r="D1480" s="12" t="s">
        <v>3324</v>
      </c>
    </row>
    <row r="1481" spans="1:4" ht="18.75" customHeight="1">
      <c r="A1481" s="12" t="s">
        <v>3325</v>
      </c>
      <c r="B1481" s="12" t="s">
        <v>3184</v>
      </c>
      <c r="C1481" s="12" t="s">
        <v>3293</v>
      </c>
      <c r="D1481" s="12" t="s">
        <v>3326</v>
      </c>
    </row>
    <row r="1482" spans="1:4" ht="18.75" customHeight="1">
      <c r="A1482" s="12" t="s">
        <v>3327</v>
      </c>
      <c r="B1482" s="12" t="s">
        <v>3184</v>
      </c>
      <c r="C1482" s="12" t="s">
        <v>3293</v>
      </c>
      <c r="D1482" s="12" t="s">
        <v>3328</v>
      </c>
    </row>
    <row r="1483" spans="1:4" ht="18.75" customHeight="1">
      <c r="A1483" s="12" t="s">
        <v>3329</v>
      </c>
      <c r="B1483" s="12" t="s">
        <v>3184</v>
      </c>
      <c r="C1483" s="12" t="s">
        <v>3293</v>
      </c>
      <c r="D1483" s="12" t="s">
        <v>3330</v>
      </c>
    </row>
    <row r="1484" spans="1:4" ht="18.75" customHeight="1">
      <c r="A1484" s="12" t="s">
        <v>3331</v>
      </c>
      <c r="B1484" s="12" t="s">
        <v>3184</v>
      </c>
      <c r="C1484" s="12" t="s">
        <v>3293</v>
      </c>
      <c r="D1484" s="12" t="s">
        <v>3332</v>
      </c>
    </row>
    <row r="1485" spans="1:4" ht="18.75" customHeight="1">
      <c r="A1485" s="12" t="s">
        <v>3333</v>
      </c>
      <c r="B1485" s="12" t="s">
        <v>3184</v>
      </c>
      <c r="C1485" s="12" t="s">
        <v>3334</v>
      </c>
      <c r="D1485" s="12" t="s">
        <v>3335</v>
      </c>
    </row>
    <row r="1486" spans="1:4" ht="18.75" customHeight="1">
      <c r="A1486" s="12" t="s">
        <v>3336</v>
      </c>
      <c r="B1486" s="12" t="s">
        <v>3184</v>
      </c>
      <c r="C1486" s="12" t="s">
        <v>3334</v>
      </c>
      <c r="D1486" s="12" t="s">
        <v>3337</v>
      </c>
    </row>
    <row r="1487" spans="1:4" ht="18.75" customHeight="1">
      <c r="A1487" s="12" t="s">
        <v>3338</v>
      </c>
      <c r="B1487" s="12" t="s">
        <v>3184</v>
      </c>
      <c r="C1487" s="12" t="s">
        <v>3334</v>
      </c>
      <c r="D1487" s="12" t="s">
        <v>3339</v>
      </c>
    </row>
    <row r="1488" spans="1:4" ht="18.75" customHeight="1">
      <c r="A1488" s="12" t="s">
        <v>3340</v>
      </c>
      <c r="B1488" s="12" t="s">
        <v>3184</v>
      </c>
      <c r="C1488" s="12" t="s">
        <v>3334</v>
      </c>
      <c r="D1488" s="12" t="s">
        <v>3341</v>
      </c>
    </row>
    <row r="1489" spans="1:4" ht="18.75" customHeight="1">
      <c r="A1489" s="12" t="s">
        <v>3342</v>
      </c>
      <c r="B1489" s="12" t="s">
        <v>3184</v>
      </c>
      <c r="C1489" s="12" t="s">
        <v>3334</v>
      </c>
      <c r="D1489" s="12" t="s">
        <v>3343</v>
      </c>
    </row>
    <row r="1490" spans="1:4" ht="18.75" customHeight="1">
      <c r="A1490" s="12" t="s">
        <v>3344</v>
      </c>
      <c r="B1490" s="12" t="s">
        <v>3184</v>
      </c>
      <c r="C1490" s="12" t="s">
        <v>3334</v>
      </c>
      <c r="D1490" s="12" t="s">
        <v>3345</v>
      </c>
    </row>
    <row r="1491" spans="1:4" ht="18.75" customHeight="1">
      <c r="A1491" s="12" t="s">
        <v>3346</v>
      </c>
      <c r="B1491" s="12" t="s">
        <v>3184</v>
      </c>
      <c r="C1491" s="12" t="s">
        <v>3334</v>
      </c>
      <c r="D1491" s="12" t="s">
        <v>3347</v>
      </c>
    </row>
    <row r="1492" spans="1:4" ht="18.75" customHeight="1">
      <c r="A1492" s="12" t="s">
        <v>3348</v>
      </c>
      <c r="B1492" s="12" t="s">
        <v>3184</v>
      </c>
      <c r="C1492" s="12" t="s">
        <v>3334</v>
      </c>
      <c r="D1492" s="12" t="s">
        <v>3349</v>
      </c>
    </row>
    <row r="1493" spans="1:4" ht="18.75" customHeight="1">
      <c r="A1493" s="12" t="s">
        <v>3350</v>
      </c>
      <c r="B1493" s="12" t="s">
        <v>3184</v>
      </c>
      <c r="C1493" s="12" t="s">
        <v>3334</v>
      </c>
      <c r="D1493" s="12" t="s">
        <v>3351</v>
      </c>
    </row>
    <row r="1494" spans="1:4" ht="18.75" customHeight="1">
      <c r="A1494" s="12" t="s">
        <v>3352</v>
      </c>
      <c r="B1494" s="12" t="s">
        <v>3184</v>
      </c>
      <c r="C1494" s="12" t="s">
        <v>3334</v>
      </c>
      <c r="D1494" s="12" t="s">
        <v>3353</v>
      </c>
    </row>
    <row r="1495" spans="1:4" ht="18.75" customHeight="1">
      <c r="A1495" s="12" t="s">
        <v>3354</v>
      </c>
      <c r="B1495" s="12" t="s">
        <v>3184</v>
      </c>
      <c r="C1495" s="12" t="s">
        <v>3334</v>
      </c>
      <c r="D1495" s="12" t="s">
        <v>3355</v>
      </c>
    </row>
    <row r="1496" spans="1:4" ht="18.75" customHeight="1">
      <c r="A1496" s="12" t="s">
        <v>3356</v>
      </c>
      <c r="B1496" s="12" t="s">
        <v>3184</v>
      </c>
      <c r="C1496" s="12" t="s">
        <v>3334</v>
      </c>
      <c r="D1496" s="12" t="s">
        <v>3357</v>
      </c>
    </row>
    <row r="1497" spans="1:4" ht="18.75" customHeight="1">
      <c r="A1497" s="12" t="s">
        <v>3358</v>
      </c>
      <c r="B1497" s="12" t="s">
        <v>3184</v>
      </c>
      <c r="C1497" s="12" t="s">
        <v>3334</v>
      </c>
      <c r="D1497" s="12" t="s">
        <v>3359</v>
      </c>
    </row>
    <row r="1498" spans="1:4" ht="18.75" customHeight="1">
      <c r="A1498" s="12" t="s">
        <v>3360</v>
      </c>
      <c r="B1498" s="12" t="s">
        <v>3184</v>
      </c>
      <c r="C1498" s="12" t="s">
        <v>3334</v>
      </c>
      <c r="D1498" s="12" t="s">
        <v>3361</v>
      </c>
    </row>
    <row r="1499" spans="1:4" ht="18.75" customHeight="1">
      <c r="A1499" s="12" t="s">
        <v>3362</v>
      </c>
      <c r="B1499" s="12" t="s">
        <v>3184</v>
      </c>
      <c r="C1499" s="12" t="s">
        <v>3334</v>
      </c>
      <c r="D1499" s="12" t="s">
        <v>3363</v>
      </c>
    </row>
    <row r="1500" spans="1:4" ht="18.75" customHeight="1">
      <c r="A1500" s="12" t="s">
        <v>3364</v>
      </c>
      <c r="B1500" s="12" t="s">
        <v>3184</v>
      </c>
      <c r="C1500" s="12" t="s">
        <v>3334</v>
      </c>
      <c r="D1500" s="12" t="s">
        <v>3365</v>
      </c>
    </row>
    <row r="1501" spans="1:4" ht="18.75" customHeight="1">
      <c r="A1501" s="12" t="s">
        <v>3366</v>
      </c>
      <c r="B1501" s="12" t="s">
        <v>3184</v>
      </c>
      <c r="C1501" s="12" t="s">
        <v>3334</v>
      </c>
      <c r="D1501" s="12" t="s">
        <v>3367</v>
      </c>
    </row>
    <row r="1502" spans="1:4" ht="18.75" customHeight="1">
      <c r="A1502" s="12" t="s">
        <v>3368</v>
      </c>
      <c r="B1502" s="12" t="s">
        <v>3184</v>
      </c>
      <c r="C1502" s="12" t="s">
        <v>3334</v>
      </c>
      <c r="D1502" s="12" t="s">
        <v>3369</v>
      </c>
    </row>
    <row r="1503" spans="1:4" ht="18.75" customHeight="1">
      <c r="A1503" s="12" t="s">
        <v>3370</v>
      </c>
      <c r="B1503" s="12" t="s">
        <v>3184</v>
      </c>
      <c r="C1503" s="12" t="s">
        <v>3334</v>
      </c>
      <c r="D1503" s="12" t="s">
        <v>3371</v>
      </c>
    </row>
    <row r="1504" spans="1:4" ht="18.75" customHeight="1">
      <c r="A1504" s="12" t="s">
        <v>3372</v>
      </c>
      <c r="B1504" s="12" t="s">
        <v>3184</v>
      </c>
      <c r="C1504" s="12" t="s">
        <v>3334</v>
      </c>
      <c r="D1504" s="12" t="s">
        <v>3373</v>
      </c>
    </row>
    <row r="1505" spans="1:4" ht="18.75" customHeight="1">
      <c r="A1505" s="12" t="s">
        <v>3374</v>
      </c>
      <c r="B1505" s="12" t="s">
        <v>3184</v>
      </c>
      <c r="C1505" s="12" t="s">
        <v>3334</v>
      </c>
      <c r="D1505" s="12" t="s">
        <v>3375</v>
      </c>
    </row>
    <row r="1506" spans="1:4" ht="18.75" customHeight="1">
      <c r="A1506" s="12" t="s">
        <v>3376</v>
      </c>
      <c r="B1506" s="12" t="s">
        <v>3184</v>
      </c>
      <c r="C1506" s="12" t="s">
        <v>3334</v>
      </c>
      <c r="D1506" s="12" t="s">
        <v>3377</v>
      </c>
    </row>
    <row r="1507" spans="1:4" ht="18.75" customHeight="1">
      <c r="A1507" s="12" t="s">
        <v>3378</v>
      </c>
      <c r="B1507" s="12" t="s">
        <v>3184</v>
      </c>
      <c r="C1507" s="12" t="s">
        <v>3334</v>
      </c>
      <c r="D1507" s="12" t="s">
        <v>3379</v>
      </c>
    </row>
    <row r="1508" spans="1:4" ht="18.75" customHeight="1">
      <c r="A1508" s="12" t="s">
        <v>3380</v>
      </c>
      <c r="B1508" s="12" t="s">
        <v>3184</v>
      </c>
      <c r="C1508" s="12" t="s">
        <v>3334</v>
      </c>
      <c r="D1508" s="12" t="s">
        <v>3381</v>
      </c>
    </row>
    <row r="1509" spans="1:4" ht="18.75" customHeight="1">
      <c r="A1509" s="12" t="s">
        <v>3382</v>
      </c>
      <c r="B1509" s="12" t="s">
        <v>3383</v>
      </c>
      <c r="C1509" s="12" t="s">
        <v>3384</v>
      </c>
      <c r="D1509" s="12" t="s">
        <v>3385</v>
      </c>
    </row>
    <row r="1510" spans="1:4" ht="18.75" customHeight="1">
      <c r="A1510" s="12" t="s">
        <v>3386</v>
      </c>
      <c r="B1510" s="12" t="s">
        <v>3383</v>
      </c>
      <c r="C1510" s="12" t="s">
        <v>3384</v>
      </c>
      <c r="D1510" s="12" t="s">
        <v>3387</v>
      </c>
    </row>
    <row r="1511" spans="1:4" ht="18.75" customHeight="1">
      <c r="A1511" s="12" t="s">
        <v>3388</v>
      </c>
      <c r="B1511" s="12" t="s">
        <v>3383</v>
      </c>
      <c r="C1511" s="12" t="s">
        <v>3384</v>
      </c>
      <c r="D1511" s="12" t="s">
        <v>3389</v>
      </c>
    </row>
    <row r="1512" spans="1:4" ht="18.75" customHeight="1">
      <c r="A1512" s="12" t="s">
        <v>3390</v>
      </c>
      <c r="B1512" s="12" t="s">
        <v>3383</v>
      </c>
      <c r="C1512" s="12" t="s">
        <v>3384</v>
      </c>
      <c r="D1512" s="12" t="s">
        <v>3391</v>
      </c>
    </row>
    <row r="1513" spans="1:4" ht="18.75" customHeight="1">
      <c r="A1513" s="12" t="s">
        <v>3392</v>
      </c>
      <c r="B1513" s="12" t="s">
        <v>3383</v>
      </c>
      <c r="C1513" s="12" t="s">
        <v>3384</v>
      </c>
      <c r="D1513" s="12" t="s">
        <v>3393</v>
      </c>
    </row>
    <row r="1514" spans="1:4" ht="18.75" customHeight="1">
      <c r="A1514" s="12" t="s">
        <v>3394</v>
      </c>
      <c r="B1514" s="12" t="s">
        <v>3383</v>
      </c>
      <c r="C1514" s="12" t="s">
        <v>3384</v>
      </c>
      <c r="D1514" s="12" t="s">
        <v>3395</v>
      </c>
    </row>
    <row r="1515" spans="1:4" ht="18.75" customHeight="1">
      <c r="A1515" s="12" t="s">
        <v>3396</v>
      </c>
      <c r="B1515" s="12" t="s">
        <v>3383</v>
      </c>
      <c r="C1515" s="12" t="s">
        <v>3384</v>
      </c>
      <c r="D1515" s="12" t="s">
        <v>3397</v>
      </c>
    </row>
    <row r="1516" spans="1:4" ht="18.75" customHeight="1">
      <c r="A1516" s="12" t="s">
        <v>3398</v>
      </c>
      <c r="B1516" s="12" t="s">
        <v>3383</v>
      </c>
      <c r="C1516" s="12" t="s">
        <v>3384</v>
      </c>
      <c r="D1516" s="12" t="s">
        <v>3399</v>
      </c>
    </row>
    <row r="1517" spans="1:4" ht="18.75" customHeight="1">
      <c r="A1517" s="12" t="s">
        <v>3400</v>
      </c>
      <c r="B1517" s="12" t="s">
        <v>3383</v>
      </c>
      <c r="C1517" s="12" t="s">
        <v>3401</v>
      </c>
      <c r="D1517" s="12" t="s">
        <v>3402</v>
      </c>
    </row>
    <row r="1518" spans="1:4" ht="18.75" customHeight="1">
      <c r="A1518" s="12" t="s">
        <v>3403</v>
      </c>
      <c r="B1518" s="12" t="s">
        <v>3383</v>
      </c>
      <c r="C1518" s="12" t="s">
        <v>3401</v>
      </c>
      <c r="D1518" s="12" t="s">
        <v>3404</v>
      </c>
    </row>
    <row r="1519" spans="1:4" ht="18.75" customHeight="1">
      <c r="A1519" s="12" t="s">
        <v>3405</v>
      </c>
      <c r="B1519" s="12" t="s">
        <v>3383</v>
      </c>
      <c r="C1519" s="12" t="s">
        <v>3401</v>
      </c>
      <c r="D1519" s="12" t="s">
        <v>3406</v>
      </c>
    </row>
    <row r="1520" spans="1:4" ht="18.75" customHeight="1">
      <c r="A1520" s="12" t="s">
        <v>3407</v>
      </c>
      <c r="B1520" s="12" t="s">
        <v>3383</v>
      </c>
      <c r="C1520" s="12" t="s">
        <v>3401</v>
      </c>
      <c r="D1520" s="12" t="s">
        <v>3408</v>
      </c>
    </row>
    <row r="1521" spans="1:4" ht="18.75" customHeight="1">
      <c r="A1521" s="12" t="s">
        <v>3409</v>
      </c>
      <c r="B1521" s="12" t="s">
        <v>3383</v>
      </c>
      <c r="C1521" s="12" t="s">
        <v>3401</v>
      </c>
      <c r="D1521" s="12" t="s">
        <v>3410</v>
      </c>
    </row>
    <row r="1522" spans="1:4" ht="18.75" customHeight="1">
      <c r="A1522" s="12" t="s">
        <v>3411</v>
      </c>
      <c r="B1522" s="12" t="s">
        <v>3383</v>
      </c>
      <c r="C1522" s="12" t="s">
        <v>3401</v>
      </c>
      <c r="D1522" s="12" t="s">
        <v>3412</v>
      </c>
    </row>
    <row r="1523" spans="1:4" ht="18.75" customHeight="1">
      <c r="A1523" s="12" t="s">
        <v>3413</v>
      </c>
      <c r="B1523" s="12" t="s">
        <v>3383</v>
      </c>
      <c r="C1523" s="12" t="s">
        <v>3401</v>
      </c>
      <c r="D1523" s="12" t="s">
        <v>3414</v>
      </c>
    </row>
    <row r="1524" spans="1:4" ht="18.75" customHeight="1">
      <c r="A1524" s="12" t="s">
        <v>3415</v>
      </c>
      <c r="B1524" s="12" t="s">
        <v>3383</v>
      </c>
      <c r="C1524" s="12" t="s">
        <v>3401</v>
      </c>
      <c r="D1524" s="12" t="s">
        <v>3416</v>
      </c>
    </row>
    <row r="1525" spans="1:4" ht="18.75" customHeight="1">
      <c r="A1525" s="12" t="s">
        <v>3417</v>
      </c>
      <c r="B1525" s="12" t="s">
        <v>3383</v>
      </c>
      <c r="C1525" s="12" t="s">
        <v>3401</v>
      </c>
      <c r="D1525" s="12" t="s">
        <v>3418</v>
      </c>
    </row>
    <row r="1526" spans="1:4" ht="18.75" customHeight="1">
      <c r="A1526" s="12" t="s">
        <v>3419</v>
      </c>
      <c r="B1526" s="12" t="s">
        <v>3383</v>
      </c>
      <c r="C1526" s="12" t="s">
        <v>3401</v>
      </c>
      <c r="D1526" s="12" t="s">
        <v>3420</v>
      </c>
    </row>
    <row r="1527" spans="1:4" ht="18.75" customHeight="1">
      <c r="A1527" s="12" t="s">
        <v>3421</v>
      </c>
      <c r="B1527" s="12" t="s">
        <v>3383</v>
      </c>
      <c r="C1527" s="12" t="s">
        <v>3401</v>
      </c>
      <c r="D1527" s="12" t="s">
        <v>3422</v>
      </c>
    </row>
    <row r="1528" spans="1:4" ht="18.75" customHeight="1">
      <c r="A1528" s="12" t="s">
        <v>3423</v>
      </c>
      <c r="B1528" s="12" t="s">
        <v>3383</v>
      </c>
      <c r="C1528" s="12" t="s">
        <v>3401</v>
      </c>
      <c r="D1528" s="12" t="s">
        <v>3424</v>
      </c>
    </row>
    <row r="1529" spans="1:4" ht="18.75" customHeight="1">
      <c r="A1529" s="12" t="s">
        <v>3425</v>
      </c>
      <c r="B1529" s="12" t="s">
        <v>3383</v>
      </c>
      <c r="C1529" s="12" t="s">
        <v>3401</v>
      </c>
      <c r="D1529" s="12" t="s">
        <v>3426</v>
      </c>
    </row>
    <row r="1530" spans="1:4" ht="18.75" customHeight="1">
      <c r="A1530" s="12" t="s">
        <v>3427</v>
      </c>
      <c r="B1530" s="12" t="s">
        <v>3383</v>
      </c>
      <c r="C1530" s="12" t="s">
        <v>3401</v>
      </c>
      <c r="D1530" s="12" t="s">
        <v>3428</v>
      </c>
    </row>
    <row r="1531" spans="1:4" ht="18.75" customHeight="1">
      <c r="A1531" s="12" t="s">
        <v>3429</v>
      </c>
      <c r="B1531" s="12" t="s">
        <v>3383</v>
      </c>
      <c r="C1531" s="12" t="s">
        <v>3430</v>
      </c>
      <c r="D1531" s="12" t="s">
        <v>3431</v>
      </c>
    </row>
    <row r="1532" spans="1:4" ht="18.75" customHeight="1">
      <c r="A1532" s="12" t="s">
        <v>3432</v>
      </c>
      <c r="B1532" s="12" t="s">
        <v>3383</v>
      </c>
      <c r="C1532" s="12" t="s">
        <v>3430</v>
      </c>
      <c r="D1532" s="12" t="s">
        <v>3433</v>
      </c>
    </row>
    <row r="1533" spans="1:4" ht="18.75" customHeight="1">
      <c r="A1533" s="12" t="s">
        <v>3434</v>
      </c>
      <c r="B1533" s="12" t="s">
        <v>3383</v>
      </c>
      <c r="C1533" s="12" t="s">
        <v>3430</v>
      </c>
      <c r="D1533" s="12" t="s">
        <v>3435</v>
      </c>
    </row>
    <row r="1534" spans="1:4" ht="18.75" customHeight="1">
      <c r="A1534" s="12" t="s">
        <v>3436</v>
      </c>
      <c r="B1534" s="12" t="s">
        <v>3383</v>
      </c>
      <c r="C1534" s="12" t="s">
        <v>3430</v>
      </c>
      <c r="D1534" s="12" t="s">
        <v>3437</v>
      </c>
    </row>
    <row r="1535" spans="1:4" ht="18.75" customHeight="1">
      <c r="A1535" s="12" t="s">
        <v>3438</v>
      </c>
      <c r="B1535" s="12" t="s">
        <v>3383</v>
      </c>
      <c r="C1535" s="12" t="s">
        <v>3430</v>
      </c>
      <c r="D1535" s="12" t="s">
        <v>3439</v>
      </c>
    </row>
    <row r="1536" spans="1:4" ht="18.75" customHeight="1">
      <c r="A1536" s="12" t="s">
        <v>3440</v>
      </c>
      <c r="B1536" s="12" t="s">
        <v>3383</v>
      </c>
      <c r="C1536" s="12" t="s">
        <v>3430</v>
      </c>
      <c r="D1536" s="12" t="s">
        <v>3441</v>
      </c>
    </row>
    <row r="1537" spans="1:4" ht="18.75" customHeight="1">
      <c r="A1537" s="12" t="s">
        <v>3442</v>
      </c>
      <c r="B1537" s="12" t="s">
        <v>3383</v>
      </c>
      <c r="C1537" s="12" t="s">
        <v>3430</v>
      </c>
      <c r="D1537" s="12" t="s">
        <v>3443</v>
      </c>
    </row>
    <row r="1538" spans="1:4" ht="18.75" customHeight="1">
      <c r="A1538" s="12" t="s">
        <v>3444</v>
      </c>
      <c r="B1538" s="12" t="s">
        <v>3383</v>
      </c>
      <c r="C1538" s="12" t="s">
        <v>3430</v>
      </c>
      <c r="D1538" s="12" t="s">
        <v>3445</v>
      </c>
    </row>
    <row r="1539" spans="1:4" ht="18.75" customHeight="1">
      <c r="A1539" s="12" t="s">
        <v>3446</v>
      </c>
      <c r="B1539" s="12" t="s">
        <v>3383</v>
      </c>
      <c r="C1539" s="12" t="s">
        <v>3430</v>
      </c>
      <c r="D1539" s="12" t="s">
        <v>3447</v>
      </c>
    </row>
    <row r="1540" spans="1:4" ht="18.75" customHeight="1">
      <c r="A1540" s="12" t="s">
        <v>3448</v>
      </c>
      <c r="B1540" s="12" t="s">
        <v>3383</v>
      </c>
      <c r="C1540" s="12" t="s">
        <v>3430</v>
      </c>
      <c r="D1540" s="12" t="s">
        <v>3449</v>
      </c>
    </row>
    <row r="1541" spans="1:4" ht="18.75" customHeight="1">
      <c r="A1541" s="12" t="s">
        <v>3450</v>
      </c>
      <c r="B1541" s="12" t="s">
        <v>3383</v>
      </c>
      <c r="C1541" s="12" t="s">
        <v>3430</v>
      </c>
      <c r="D1541" s="12" t="s">
        <v>3451</v>
      </c>
    </row>
    <row r="1542" spans="1:4" ht="18.75" customHeight="1">
      <c r="A1542" s="12" t="s">
        <v>3452</v>
      </c>
      <c r="B1542" s="12" t="s">
        <v>3383</v>
      </c>
      <c r="C1542" s="12" t="s">
        <v>3430</v>
      </c>
      <c r="D1542" s="12" t="s">
        <v>3453</v>
      </c>
    </row>
    <row r="1543" spans="1:4" ht="18.75" customHeight="1">
      <c r="A1543" s="12" t="s">
        <v>3454</v>
      </c>
      <c r="B1543" s="12" t="s">
        <v>3383</v>
      </c>
      <c r="C1543" s="12" t="s">
        <v>3430</v>
      </c>
      <c r="D1543" s="12" t="s">
        <v>3455</v>
      </c>
    </row>
    <row r="1544" spans="1:4" ht="18.75" customHeight="1">
      <c r="A1544" s="12" t="s">
        <v>3456</v>
      </c>
      <c r="B1544" s="12" t="s">
        <v>3383</v>
      </c>
      <c r="C1544" s="12" t="s">
        <v>3430</v>
      </c>
      <c r="D1544" s="12" t="s">
        <v>3457</v>
      </c>
    </row>
    <row r="1545" spans="1:4" ht="18.75" customHeight="1">
      <c r="A1545" s="12" t="s">
        <v>3458</v>
      </c>
      <c r="B1545" s="12" t="s">
        <v>3383</v>
      </c>
      <c r="C1545" s="12" t="s">
        <v>3430</v>
      </c>
      <c r="D1545" s="12" t="s">
        <v>3459</v>
      </c>
    </row>
    <row r="1546" spans="1:4" ht="18.75" customHeight="1">
      <c r="A1546" s="12" t="s">
        <v>3460</v>
      </c>
      <c r="B1546" s="12" t="s">
        <v>3383</v>
      </c>
      <c r="C1546" s="12" t="s">
        <v>3430</v>
      </c>
      <c r="D1546" s="12" t="s">
        <v>3461</v>
      </c>
    </row>
    <row r="1547" spans="1:4" ht="18.75" customHeight="1">
      <c r="A1547" s="12" t="s">
        <v>3462</v>
      </c>
      <c r="B1547" s="12" t="s">
        <v>3383</v>
      </c>
      <c r="C1547" s="12" t="s">
        <v>3430</v>
      </c>
      <c r="D1547" s="12" t="s">
        <v>3463</v>
      </c>
    </row>
    <row r="1548" spans="1:4" ht="18.75" customHeight="1">
      <c r="A1548" s="12" t="s">
        <v>3464</v>
      </c>
      <c r="B1548" s="12" t="s">
        <v>3383</v>
      </c>
      <c r="C1548" s="12" t="s">
        <v>3430</v>
      </c>
      <c r="D1548" s="12" t="s">
        <v>3465</v>
      </c>
    </row>
    <row r="1549" spans="1:4" ht="18.75" customHeight="1">
      <c r="A1549" s="12" t="s">
        <v>3466</v>
      </c>
      <c r="B1549" s="12" t="s">
        <v>3383</v>
      </c>
      <c r="C1549" s="12" t="s">
        <v>3430</v>
      </c>
      <c r="D1549" s="12" t="s">
        <v>3467</v>
      </c>
    </row>
    <row r="1550" spans="1:4" ht="18.75" customHeight="1">
      <c r="A1550" s="12" t="s">
        <v>3468</v>
      </c>
      <c r="B1550" s="12" t="s">
        <v>3383</v>
      </c>
      <c r="C1550" s="12" t="s">
        <v>3430</v>
      </c>
      <c r="D1550" s="12" t="s">
        <v>3469</v>
      </c>
    </row>
    <row r="1551" spans="1:4" ht="18.75" customHeight="1">
      <c r="A1551" s="12" t="s">
        <v>3470</v>
      </c>
      <c r="B1551" s="12" t="s">
        <v>3383</v>
      </c>
      <c r="C1551" s="12" t="s">
        <v>3430</v>
      </c>
      <c r="D1551" s="12" t="s">
        <v>3471</v>
      </c>
    </row>
    <row r="1552" spans="1:4" ht="18.75" customHeight="1">
      <c r="A1552" s="12" t="s">
        <v>3472</v>
      </c>
      <c r="B1552" s="12" t="s">
        <v>3473</v>
      </c>
      <c r="C1552" s="12" t="s">
        <v>3474</v>
      </c>
      <c r="D1552" s="12" t="s">
        <v>3475</v>
      </c>
    </row>
    <row r="1553" spans="1:4" ht="18.75" customHeight="1">
      <c r="A1553" s="12" t="s">
        <v>3476</v>
      </c>
      <c r="B1553" s="12" t="s">
        <v>3473</v>
      </c>
      <c r="C1553" s="12" t="s">
        <v>3474</v>
      </c>
      <c r="D1553" s="12" t="s">
        <v>3477</v>
      </c>
    </row>
    <row r="1554" spans="1:4" ht="18.75" customHeight="1">
      <c r="A1554" s="12" t="s">
        <v>3478</v>
      </c>
      <c r="B1554" s="12" t="s">
        <v>3473</v>
      </c>
      <c r="C1554" s="12" t="s">
        <v>3474</v>
      </c>
      <c r="D1554" s="12" t="s">
        <v>3479</v>
      </c>
    </row>
    <row r="1555" spans="1:4" ht="18.75" customHeight="1">
      <c r="A1555" s="12" t="s">
        <v>3480</v>
      </c>
      <c r="B1555" s="12" t="s">
        <v>3473</v>
      </c>
      <c r="C1555" s="12" t="s">
        <v>3474</v>
      </c>
      <c r="D1555" s="12" t="s">
        <v>3481</v>
      </c>
    </row>
    <row r="1556" spans="1:4" ht="18.75" customHeight="1">
      <c r="A1556" s="12" t="s">
        <v>3482</v>
      </c>
      <c r="B1556" s="12" t="s">
        <v>3473</v>
      </c>
      <c r="C1556" s="12" t="s">
        <v>3474</v>
      </c>
      <c r="D1556" s="12" t="s">
        <v>3483</v>
      </c>
    </row>
    <row r="1557" spans="1:4" ht="18.75" customHeight="1">
      <c r="A1557" s="12" t="s">
        <v>3484</v>
      </c>
      <c r="B1557" s="12" t="s">
        <v>3473</v>
      </c>
      <c r="C1557" s="12" t="s">
        <v>3474</v>
      </c>
      <c r="D1557" s="12" t="s">
        <v>3485</v>
      </c>
    </row>
    <row r="1558" spans="1:4" ht="18.75" customHeight="1">
      <c r="A1558" s="12" t="s">
        <v>3486</v>
      </c>
      <c r="B1558" s="12" t="s">
        <v>3473</v>
      </c>
      <c r="C1558" s="12" t="s">
        <v>3474</v>
      </c>
      <c r="D1558" s="12" t="s">
        <v>3487</v>
      </c>
    </row>
    <row r="1559" spans="1:4" ht="18.75" customHeight="1">
      <c r="A1559" s="12" t="s">
        <v>3488</v>
      </c>
      <c r="B1559" s="12" t="s">
        <v>3473</v>
      </c>
      <c r="C1559" s="12" t="s">
        <v>3474</v>
      </c>
      <c r="D1559" s="12" t="s">
        <v>3489</v>
      </c>
    </row>
    <row r="1560" spans="1:4" ht="18.75" customHeight="1">
      <c r="A1560" s="12" t="s">
        <v>3490</v>
      </c>
      <c r="B1560" s="12" t="s">
        <v>3473</v>
      </c>
      <c r="C1560" s="12" t="s">
        <v>3474</v>
      </c>
      <c r="D1560" s="12" t="s">
        <v>3491</v>
      </c>
    </row>
    <row r="1561" spans="1:4" ht="18.75" customHeight="1">
      <c r="A1561" s="12" t="s">
        <v>3492</v>
      </c>
      <c r="B1561" s="12" t="s">
        <v>3473</v>
      </c>
      <c r="C1561" s="12" t="s">
        <v>3493</v>
      </c>
      <c r="D1561" s="12" t="s">
        <v>3494</v>
      </c>
    </row>
    <row r="1562" spans="1:4" ht="18.75" customHeight="1">
      <c r="A1562" s="12" t="s">
        <v>3495</v>
      </c>
      <c r="B1562" s="12" t="s">
        <v>3473</v>
      </c>
      <c r="C1562" s="12" t="s">
        <v>3493</v>
      </c>
      <c r="D1562" s="12" t="s">
        <v>3496</v>
      </c>
    </row>
    <row r="1563" spans="1:4" ht="18.75" customHeight="1">
      <c r="A1563" s="12" t="s">
        <v>3497</v>
      </c>
      <c r="B1563" s="12" t="s">
        <v>3473</v>
      </c>
      <c r="C1563" s="12" t="s">
        <v>3493</v>
      </c>
      <c r="D1563" s="12" t="s">
        <v>3498</v>
      </c>
    </row>
    <row r="1564" spans="1:4" ht="18.75" customHeight="1">
      <c r="A1564" s="12" t="s">
        <v>3499</v>
      </c>
      <c r="B1564" s="12" t="s">
        <v>3473</v>
      </c>
      <c r="C1564" s="12" t="s">
        <v>3493</v>
      </c>
      <c r="D1564" s="12" t="s">
        <v>3500</v>
      </c>
    </row>
    <row r="1565" spans="1:4" ht="18.75" customHeight="1">
      <c r="A1565" s="12" t="s">
        <v>3501</v>
      </c>
      <c r="B1565" s="12" t="s">
        <v>3473</v>
      </c>
      <c r="C1565" s="12" t="s">
        <v>3493</v>
      </c>
      <c r="D1565" s="12" t="s">
        <v>3502</v>
      </c>
    </row>
    <row r="1566" spans="1:4" ht="18.75" customHeight="1">
      <c r="A1566" s="12" t="s">
        <v>3503</v>
      </c>
      <c r="B1566" s="12" t="s">
        <v>3473</v>
      </c>
      <c r="C1566" s="12" t="s">
        <v>3493</v>
      </c>
      <c r="D1566" s="12" t="s">
        <v>3504</v>
      </c>
    </row>
    <row r="1567" spans="1:4" ht="18.75" customHeight="1">
      <c r="A1567" s="12" t="s">
        <v>3505</v>
      </c>
      <c r="B1567" s="12" t="s">
        <v>3473</v>
      </c>
      <c r="C1567" s="12" t="s">
        <v>3493</v>
      </c>
      <c r="D1567" s="12" t="s">
        <v>3506</v>
      </c>
    </row>
    <row r="1568" spans="1:4" ht="18.75" customHeight="1">
      <c r="A1568" s="12" t="s">
        <v>3507</v>
      </c>
      <c r="B1568" s="12" t="s">
        <v>3473</v>
      </c>
      <c r="C1568" s="12" t="s">
        <v>3493</v>
      </c>
      <c r="D1568" s="12" t="s">
        <v>3508</v>
      </c>
    </row>
    <row r="1569" spans="1:4" ht="18.75" customHeight="1">
      <c r="A1569" s="12" t="s">
        <v>3509</v>
      </c>
      <c r="B1569" s="12" t="s">
        <v>3473</v>
      </c>
      <c r="C1569" s="12" t="s">
        <v>3493</v>
      </c>
      <c r="D1569" s="12" t="s">
        <v>3510</v>
      </c>
    </row>
    <row r="1570" spans="1:4" ht="18.75" customHeight="1">
      <c r="A1570" s="12" t="s">
        <v>3511</v>
      </c>
      <c r="B1570" s="12" t="s">
        <v>3473</v>
      </c>
      <c r="C1570" s="12" t="s">
        <v>3493</v>
      </c>
      <c r="D1570" s="12" t="s">
        <v>3512</v>
      </c>
    </row>
    <row r="1571" spans="1:4" ht="18.75" customHeight="1">
      <c r="A1571" s="12" t="s">
        <v>3513</v>
      </c>
      <c r="B1571" s="12" t="s">
        <v>3473</v>
      </c>
      <c r="C1571" s="12" t="s">
        <v>3493</v>
      </c>
      <c r="D1571" s="12" t="s">
        <v>3514</v>
      </c>
    </row>
    <row r="1572" spans="1:4" ht="18.75" customHeight="1">
      <c r="A1572" s="12" t="s">
        <v>3515</v>
      </c>
      <c r="B1572" s="12" t="s">
        <v>3473</v>
      </c>
      <c r="C1572" s="12" t="s">
        <v>3493</v>
      </c>
      <c r="D1572" s="12" t="s">
        <v>3516</v>
      </c>
    </row>
    <row r="1573" spans="1:4" ht="18.75" customHeight="1">
      <c r="A1573" s="12" t="s">
        <v>3517</v>
      </c>
      <c r="B1573" s="12" t="s">
        <v>3473</v>
      </c>
      <c r="C1573" s="12" t="s">
        <v>3493</v>
      </c>
      <c r="D1573" s="12" t="s">
        <v>3518</v>
      </c>
    </row>
    <row r="1574" spans="1:4" ht="18.75" customHeight="1">
      <c r="A1574" s="12" t="s">
        <v>3519</v>
      </c>
      <c r="B1574" s="12" t="s">
        <v>3473</v>
      </c>
      <c r="C1574" s="12" t="s">
        <v>3493</v>
      </c>
      <c r="D1574" s="12" t="s">
        <v>3520</v>
      </c>
    </row>
    <row r="1575" spans="1:4" ht="18.75" customHeight="1">
      <c r="A1575" s="12" t="s">
        <v>3521</v>
      </c>
      <c r="B1575" s="12" t="s">
        <v>3473</v>
      </c>
      <c r="C1575" s="12" t="s">
        <v>3493</v>
      </c>
      <c r="D1575" s="12" t="s">
        <v>3522</v>
      </c>
    </row>
    <row r="1576" spans="1:4" ht="18.75" customHeight="1">
      <c r="A1576" s="12" t="s">
        <v>3523</v>
      </c>
      <c r="B1576" s="12" t="s">
        <v>3473</v>
      </c>
      <c r="C1576" s="12" t="s">
        <v>3493</v>
      </c>
      <c r="D1576" s="12" t="s">
        <v>3524</v>
      </c>
    </row>
    <row r="1577" spans="1:4" ht="18.75" customHeight="1">
      <c r="A1577" s="12" t="s">
        <v>3525</v>
      </c>
      <c r="B1577" s="12" t="s">
        <v>3473</v>
      </c>
      <c r="C1577" s="12" t="s">
        <v>3493</v>
      </c>
      <c r="D1577" s="12" t="s">
        <v>3526</v>
      </c>
    </row>
    <row r="1578" spans="1:4" ht="18.75" customHeight="1">
      <c r="A1578" s="12" t="s">
        <v>3527</v>
      </c>
      <c r="B1578" s="12" t="s">
        <v>3473</v>
      </c>
      <c r="C1578" s="12" t="s">
        <v>3493</v>
      </c>
      <c r="D1578" s="12" t="s">
        <v>3528</v>
      </c>
    </row>
    <row r="1579" spans="1:4" ht="18.75" customHeight="1">
      <c r="A1579" s="12" t="s">
        <v>3529</v>
      </c>
      <c r="B1579" s="12" t="s">
        <v>3473</v>
      </c>
      <c r="C1579" s="12" t="s">
        <v>3493</v>
      </c>
      <c r="D1579" s="12" t="s">
        <v>3530</v>
      </c>
    </row>
    <row r="1580" spans="1:4" ht="18.75" customHeight="1">
      <c r="A1580" s="12" t="s">
        <v>3531</v>
      </c>
      <c r="B1580" s="12" t="s">
        <v>3473</v>
      </c>
      <c r="C1580" s="12" t="s">
        <v>3493</v>
      </c>
      <c r="D1580" s="12" t="s">
        <v>3532</v>
      </c>
    </row>
    <row r="1581" spans="1:4" ht="18.75" customHeight="1">
      <c r="A1581" s="12" t="s">
        <v>3533</v>
      </c>
      <c r="B1581" s="12" t="s">
        <v>3473</v>
      </c>
      <c r="C1581" s="12" t="s">
        <v>3493</v>
      </c>
      <c r="D1581" s="12" t="s">
        <v>3534</v>
      </c>
    </row>
    <row r="1582" spans="1:4" ht="18.75" customHeight="1">
      <c r="A1582" s="12" t="s">
        <v>3535</v>
      </c>
      <c r="B1582" s="12" t="s">
        <v>3473</v>
      </c>
      <c r="C1582" s="12" t="s">
        <v>3493</v>
      </c>
      <c r="D1582" s="12" t="s">
        <v>3536</v>
      </c>
    </row>
    <row r="1583" spans="1:4" ht="18.75" customHeight="1">
      <c r="A1583" s="12" t="s">
        <v>3537</v>
      </c>
      <c r="B1583" s="12" t="s">
        <v>3473</v>
      </c>
      <c r="C1583" s="12" t="s">
        <v>3493</v>
      </c>
      <c r="D1583" s="12" t="s">
        <v>3538</v>
      </c>
    </row>
    <row r="1584" spans="1:4" ht="18.75" customHeight="1">
      <c r="A1584" s="12" t="s">
        <v>3539</v>
      </c>
      <c r="B1584" s="12" t="s">
        <v>3473</v>
      </c>
      <c r="C1584" s="12" t="s">
        <v>3493</v>
      </c>
      <c r="D1584" s="12" t="s">
        <v>3540</v>
      </c>
    </row>
    <row r="1585" spans="1:4" ht="18.75" customHeight="1">
      <c r="A1585" s="12" t="s">
        <v>3541</v>
      </c>
      <c r="B1585" s="12" t="s">
        <v>3473</v>
      </c>
      <c r="C1585" s="12" t="s">
        <v>3493</v>
      </c>
      <c r="D1585" s="12" t="s">
        <v>3542</v>
      </c>
    </row>
    <row r="1586" spans="1:4" ht="18.75" customHeight="1">
      <c r="A1586" s="12" t="s">
        <v>3543</v>
      </c>
      <c r="B1586" s="12" t="s">
        <v>3473</v>
      </c>
      <c r="C1586" s="12" t="s">
        <v>3493</v>
      </c>
      <c r="D1586" s="12" t="s">
        <v>3544</v>
      </c>
    </row>
    <row r="1587" spans="1:4" ht="18.75" customHeight="1">
      <c r="A1587" s="12" t="s">
        <v>3545</v>
      </c>
      <c r="B1587" s="12" t="s">
        <v>3473</v>
      </c>
      <c r="C1587" s="12" t="s">
        <v>3493</v>
      </c>
      <c r="D1587" s="12" t="s">
        <v>3546</v>
      </c>
    </row>
    <row r="1588" spans="1:4" ht="18.75" customHeight="1">
      <c r="A1588" s="12" t="s">
        <v>3547</v>
      </c>
      <c r="B1588" s="12" t="s">
        <v>3473</v>
      </c>
      <c r="C1588" s="12" t="s">
        <v>3493</v>
      </c>
      <c r="D1588" s="12" t="s">
        <v>3548</v>
      </c>
    </row>
    <row r="1589" spans="1:4" ht="18.75" customHeight="1">
      <c r="A1589" s="12" t="s">
        <v>3549</v>
      </c>
      <c r="B1589" s="12" t="s">
        <v>3473</v>
      </c>
      <c r="C1589" s="12" t="s">
        <v>3493</v>
      </c>
      <c r="D1589" s="12" t="s">
        <v>3550</v>
      </c>
    </row>
    <row r="1590" spans="1:4" ht="18.75" customHeight="1">
      <c r="A1590" s="12" t="s">
        <v>3551</v>
      </c>
      <c r="B1590" s="12" t="s">
        <v>3473</v>
      </c>
      <c r="C1590" s="12" t="s">
        <v>3552</v>
      </c>
      <c r="D1590" s="12" t="s">
        <v>3553</v>
      </c>
    </row>
    <row r="1591" spans="1:4" ht="18.75" customHeight="1">
      <c r="A1591" s="12" t="s">
        <v>3554</v>
      </c>
      <c r="B1591" s="12" t="s">
        <v>3473</v>
      </c>
      <c r="C1591" s="12" t="s">
        <v>3552</v>
      </c>
      <c r="D1591" s="12" t="s">
        <v>3555</v>
      </c>
    </row>
    <row r="1592" spans="1:4" ht="18.75" customHeight="1">
      <c r="A1592" s="12" t="s">
        <v>3556</v>
      </c>
      <c r="B1592" s="12" t="s">
        <v>3473</v>
      </c>
      <c r="C1592" s="12" t="s">
        <v>3552</v>
      </c>
      <c r="D1592" s="12" t="s">
        <v>3557</v>
      </c>
    </row>
    <row r="1593" spans="1:4" ht="18.75" customHeight="1">
      <c r="A1593" s="12" t="s">
        <v>3558</v>
      </c>
      <c r="B1593" s="12" t="s">
        <v>3473</v>
      </c>
      <c r="C1593" s="12" t="s">
        <v>3552</v>
      </c>
      <c r="D1593" s="12" t="s">
        <v>3559</v>
      </c>
    </row>
    <row r="1594" spans="1:4" ht="18.75" customHeight="1">
      <c r="A1594" s="12" t="s">
        <v>3560</v>
      </c>
      <c r="B1594" s="12" t="s">
        <v>3473</v>
      </c>
      <c r="C1594" s="12" t="s">
        <v>3552</v>
      </c>
      <c r="D1594" s="12" t="s">
        <v>3561</v>
      </c>
    </row>
    <row r="1595" spans="1:4" ht="18.75" customHeight="1">
      <c r="A1595" s="12" t="s">
        <v>3562</v>
      </c>
      <c r="B1595" s="12" t="s">
        <v>3473</v>
      </c>
      <c r="C1595" s="12" t="s">
        <v>3563</v>
      </c>
      <c r="D1595" s="12" t="s">
        <v>3564</v>
      </c>
    </row>
    <row r="1596" spans="1:4" ht="18.75" customHeight="1">
      <c r="A1596" s="12" t="s">
        <v>3565</v>
      </c>
      <c r="B1596" s="12" t="s">
        <v>3473</v>
      </c>
      <c r="C1596" s="12" t="s">
        <v>3563</v>
      </c>
      <c r="D1596" s="12" t="s">
        <v>3566</v>
      </c>
    </row>
    <row r="1597" spans="1:4" ht="18.75" customHeight="1">
      <c r="A1597" s="12" t="s">
        <v>3567</v>
      </c>
      <c r="B1597" s="12" t="s">
        <v>3473</v>
      </c>
      <c r="C1597" s="12" t="s">
        <v>3563</v>
      </c>
      <c r="D1597" s="12" t="s">
        <v>3568</v>
      </c>
    </row>
    <row r="1598" spans="1:4" ht="18.75" customHeight="1">
      <c r="A1598" s="12" t="s">
        <v>3569</v>
      </c>
      <c r="B1598" s="12" t="s">
        <v>3473</v>
      </c>
      <c r="C1598" s="12" t="s">
        <v>3563</v>
      </c>
      <c r="D1598" s="12" t="s">
        <v>3570</v>
      </c>
    </row>
    <row r="1599" spans="1:4" ht="18.75" customHeight="1">
      <c r="A1599" s="12" t="s">
        <v>3571</v>
      </c>
      <c r="B1599" s="12" t="s">
        <v>3473</v>
      </c>
      <c r="C1599" s="12" t="s">
        <v>3563</v>
      </c>
      <c r="D1599" s="12" t="s">
        <v>3572</v>
      </c>
    </row>
    <row r="1600" spans="1:4" ht="18.75" customHeight="1">
      <c r="A1600" s="12" t="s">
        <v>3573</v>
      </c>
      <c r="B1600" s="12" t="s">
        <v>3473</v>
      </c>
      <c r="C1600" s="12" t="s">
        <v>3563</v>
      </c>
      <c r="D1600" s="12" t="s">
        <v>3574</v>
      </c>
    </row>
    <row r="1601" spans="1:4" ht="18.75" customHeight="1">
      <c r="A1601" s="12" t="s">
        <v>3575</v>
      </c>
      <c r="B1601" s="12" t="s">
        <v>3473</v>
      </c>
      <c r="C1601" s="12" t="s">
        <v>3563</v>
      </c>
      <c r="D1601" s="12" t="s">
        <v>3576</v>
      </c>
    </row>
    <row r="1602" spans="1:4" ht="18.75" customHeight="1">
      <c r="A1602" s="12" t="s">
        <v>3577</v>
      </c>
      <c r="B1602" s="12" t="s">
        <v>3473</v>
      </c>
      <c r="C1602" s="12" t="s">
        <v>3563</v>
      </c>
      <c r="D1602" s="12" t="s">
        <v>3578</v>
      </c>
    </row>
    <row r="1603" spans="1:4" ht="18.75" customHeight="1">
      <c r="A1603" s="12" t="s">
        <v>3579</v>
      </c>
      <c r="B1603" s="12" t="s">
        <v>3473</v>
      </c>
      <c r="C1603" s="12" t="s">
        <v>3563</v>
      </c>
      <c r="D1603" s="12" t="s">
        <v>3580</v>
      </c>
    </row>
    <row r="1604" spans="1:4" ht="18.75" customHeight="1">
      <c r="A1604" s="12" t="s">
        <v>3581</v>
      </c>
      <c r="B1604" s="12" t="s">
        <v>3473</v>
      </c>
      <c r="C1604" s="12" t="s">
        <v>3563</v>
      </c>
      <c r="D1604" s="12" t="s">
        <v>3582</v>
      </c>
    </row>
    <row r="1605" spans="1:4" ht="18.75" customHeight="1">
      <c r="A1605" s="12" t="s">
        <v>3583</v>
      </c>
      <c r="B1605" s="12" t="s">
        <v>3473</v>
      </c>
      <c r="C1605" s="12" t="s">
        <v>3563</v>
      </c>
      <c r="D1605" s="12" t="s">
        <v>3584</v>
      </c>
    </row>
    <row r="1606" spans="1:4" ht="18.75" customHeight="1">
      <c r="A1606" s="12" t="s">
        <v>3585</v>
      </c>
      <c r="B1606" s="12" t="s">
        <v>3473</v>
      </c>
      <c r="C1606" s="12" t="s">
        <v>3563</v>
      </c>
      <c r="D1606" s="12" t="s">
        <v>3586</v>
      </c>
    </row>
    <row r="1607" spans="1:4" ht="18.75" customHeight="1">
      <c r="A1607" s="12" t="s">
        <v>3587</v>
      </c>
      <c r="B1607" s="12" t="s">
        <v>3473</v>
      </c>
      <c r="C1607" s="12" t="s">
        <v>3563</v>
      </c>
      <c r="D1607" s="12" t="s">
        <v>3588</v>
      </c>
    </row>
    <row r="1608" spans="1:4" ht="18.75" customHeight="1">
      <c r="A1608" s="12" t="s">
        <v>3589</v>
      </c>
      <c r="B1608" s="12" t="s">
        <v>3473</v>
      </c>
      <c r="C1608" s="12" t="s">
        <v>3563</v>
      </c>
      <c r="D1608" s="12" t="s">
        <v>3590</v>
      </c>
    </row>
    <row r="1609" spans="1:4" ht="18.75" customHeight="1">
      <c r="A1609" s="12" t="s">
        <v>3591</v>
      </c>
      <c r="B1609" s="12" t="s">
        <v>3473</v>
      </c>
      <c r="C1609" s="12" t="s">
        <v>3563</v>
      </c>
      <c r="D1609" s="12" t="s">
        <v>3592</v>
      </c>
    </row>
    <row r="1610" spans="1:4" ht="18.75" customHeight="1">
      <c r="A1610" s="12" t="s">
        <v>3593</v>
      </c>
      <c r="B1610" s="12" t="s">
        <v>3473</v>
      </c>
      <c r="C1610" s="12" t="s">
        <v>3563</v>
      </c>
      <c r="D1610" s="12" t="s">
        <v>3594</v>
      </c>
    </row>
    <row r="1611" spans="1:4" ht="18.75" customHeight="1">
      <c r="A1611" s="12" t="s">
        <v>3595</v>
      </c>
      <c r="B1611" s="12" t="s">
        <v>3473</v>
      </c>
      <c r="C1611" s="12" t="s">
        <v>3563</v>
      </c>
      <c r="D1611" s="12" t="s">
        <v>3596</v>
      </c>
    </row>
    <row r="1612" spans="1:4" ht="18.75" customHeight="1">
      <c r="A1612" s="12" t="s">
        <v>3597</v>
      </c>
      <c r="B1612" s="12" t="s">
        <v>3473</v>
      </c>
      <c r="C1612" s="12" t="s">
        <v>3563</v>
      </c>
      <c r="D1612" s="12" t="s">
        <v>3598</v>
      </c>
    </row>
    <row r="1613" spans="1:4" ht="18.75" customHeight="1">
      <c r="A1613" s="12" t="s">
        <v>3599</v>
      </c>
      <c r="B1613" s="12" t="s">
        <v>3473</v>
      </c>
      <c r="C1613" s="12" t="s">
        <v>3563</v>
      </c>
      <c r="D1613" s="12" t="s">
        <v>3600</v>
      </c>
    </row>
    <row r="1614" spans="1:4" ht="18.75" customHeight="1">
      <c r="A1614" s="12" t="s">
        <v>3601</v>
      </c>
      <c r="B1614" s="12" t="s">
        <v>3473</v>
      </c>
      <c r="C1614" s="12" t="s">
        <v>3563</v>
      </c>
      <c r="D1614" s="12" t="s">
        <v>3602</v>
      </c>
    </row>
    <row r="1615" spans="1:4" ht="18.75" customHeight="1">
      <c r="A1615" s="12" t="s">
        <v>3603</v>
      </c>
      <c r="B1615" s="12" t="s">
        <v>3473</v>
      </c>
      <c r="C1615" s="12" t="s">
        <v>3563</v>
      </c>
      <c r="D1615" s="12" t="s">
        <v>3604</v>
      </c>
    </row>
    <row r="1616" spans="1:4" ht="18.75" customHeight="1">
      <c r="A1616" s="12" t="s">
        <v>3605</v>
      </c>
      <c r="B1616" s="12" t="s">
        <v>3473</v>
      </c>
      <c r="C1616" s="12" t="s">
        <v>3563</v>
      </c>
      <c r="D1616" s="12" t="s">
        <v>3606</v>
      </c>
    </row>
    <row r="1617" spans="1:4" ht="18.75" customHeight="1">
      <c r="A1617" s="12" t="s">
        <v>3607</v>
      </c>
      <c r="B1617" s="12" t="s">
        <v>3608</v>
      </c>
      <c r="C1617" s="12" t="s">
        <v>3609</v>
      </c>
      <c r="D1617" s="12" t="s">
        <v>3610</v>
      </c>
    </row>
    <row r="1618" spans="1:4" ht="18.75" customHeight="1">
      <c r="A1618" s="12" t="s">
        <v>3611</v>
      </c>
      <c r="B1618" s="12" t="s">
        <v>3608</v>
      </c>
      <c r="C1618" s="12" t="s">
        <v>3609</v>
      </c>
      <c r="D1618" s="12" t="s">
        <v>3612</v>
      </c>
    </row>
    <row r="1619" spans="1:4" ht="18.75" customHeight="1">
      <c r="A1619" s="12" t="s">
        <v>3613</v>
      </c>
      <c r="B1619" s="12" t="s">
        <v>3608</v>
      </c>
      <c r="C1619" s="12" t="s">
        <v>3609</v>
      </c>
      <c r="D1619" s="12" t="s">
        <v>3614</v>
      </c>
    </row>
    <row r="1620" spans="1:4" ht="18.75" customHeight="1">
      <c r="A1620" s="12" t="s">
        <v>3615</v>
      </c>
      <c r="B1620" s="12" t="s">
        <v>3608</v>
      </c>
      <c r="C1620" s="12" t="s">
        <v>3609</v>
      </c>
      <c r="D1620" s="12" t="s">
        <v>3616</v>
      </c>
    </row>
    <row r="1621" spans="1:4" ht="18.75" customHeight="1">
      <c r="A1621" s="12" t="s">
        <v>3617</v>
      </c>
      <c r="B1621" s="12" t="s">
        <v>3608</v>
      </c>
      <c r="C1621" s="12" t="s">
        <v>3609</v>
      </c>
      <c r="D1621" s="12" t="s">
        <v>3618</v>
      </c>
    </row>
    <row r="1622" spans="1:4" ht="18.75" customHeight="1">
      <c r="A1622" s="12" t="s">
        <v>3619</v>
      </c>
      <c r="B1622" s="12" t="s">
        <v>3608</v>
      </c>
      <c r="C1622" s="12" t="s">
        <v>3609</v>
      </c>
      <c r="D1622" s="12" t="s">
        <v>3620</v>
      </c>
    </row>
    <row r="1623" spans="1:4" ht="18.75" customHeight="1">
      <c r="A1623" s="12" t="s">
        <v>3621</v>
      </c>
      <c r="B1623" s="12" t="s">
        <v>3608</v>
      </c>
      <c r="C1623" s="12" t="s">
        <v>3609</v>
      </c>
      <c r="D1623" s="12" t="s">
        <v>3622</v>
      </c>
    </row>
    <row r="1624" spans="1:4" ht="18.75" customHeight="1">
      <c r="A1624" s="12" t="s">
        <v>3623</v>
      </c>
      <c r="B1624" s="12" t="s">
        <v>3608</v>
      </c>
      <c r="C1624" s="12" t="s">
        <v>3609</v>
      </c>
      <c r="D1624" s="12" t="s">
        <v>3624</v>
      </c>
    </row>
    <row r="1625" spans="1:4" ht="18.75" customHeight="1">
      <c r="A1625" s="12" t="s">
        <v>3625</v>
      </c>
      <c r="B1625" s="12" t="s">
        <v>3608</v>
      </c>
      <c r="C1625" s="12" t="s">
        <v>3609</v>
      </c>
      <c r="D1625" s="12" t="s">
        <v>3626</v>
      </c>
    </row>
    <row r="1626" spans="1:4" ht="18.75" customHeight="1">
      <c r="A1626" s="12" t="s">
        <v>3627</v>
      </c>
      <c r="B1626" s="12" t="s">
        <v>3608</v>
      </c>
      <c r="C1626" s="12" t="s">
        <v>3609</v>
      </c>
      <c r="D1626" s="12" t="s">
        <v>3628</v>
      </c>
    </row>
    <row r="1627" spans="1:4" ht="18.75" customHeight="1">
      <c r="A1627" s="12" t="s">
        <v>3629</v>
      </c>
      <c r="B1627" s="12" t="s">
        <v>3608</v>
      </c>
      <c r="C1627" s="12" t="s">
        <v>3609</v>
      </c>
      <c r="D1627" s="12" t="s">
        <v>3630</v>
      </c>
    </row>
    <row r="1628" spans="1:4" ht="18.75" customHeight="1">
      <c r="A1628" s="12" t="s">
        <v>3631</v>
      </c>
      <c r="B1628" s="12" t="s">
        <v>3608</v>
      </c>
      <c r="C1628" s="12" t="s">
        <v>3609</v>
      </c>
      <c r="D1628" s="12" t="s">
        <v>3632</v>
      </c>
    </row>
    <row r="1629" spans="1:4" ht="18.75" customHeight="1">
      <c r="A1629" s="12" t="s">
        <v>3633</v>
      </c>
      <c r="B1629" s="12" t="s">
        <v>3608</v>
      </c>
      <c r="C1629" s="12" t="s">
        <v>3609</v>
      </c>
      <c r="D1629" s="12" t="s">
        <v>3634</v>
      </c>
    </row>
    <row r="1630" spans="1:4" ht="18.75" customHeight="1">
      <c r="A1630" s="12" t="s">
        <v>3635</v>
      </c>
      <c r="B1630" s="12" t="s">
        <v>3608</v>
      </c>
      <c r="C1630" s="12" t="s">
        <v>3636</v>
      </c>
      <c r="D1630" s="12" t="s">
        <v>3637</v>
      </c>
    </row>
    <row r="1631" spans="1:4" ht="18.75" customHeight="1">
      <c r="A1631" s="12" t="s">
        <v>3638</v>
      </c>
      <c r="B1631" s="12" t="s">
        <v>3608</v>
      </c>
      <c r="C1631" s="12" t="s">
        <v>3636</v>
      </c>
      <c r="D1631" s="12" t="s">
        <v>3639</v>
      </c>
    </row>
    <row r="1632" spans="1:4" ht="18.75" customHeight="1">
      <c r="A1632" s="12" t="s">
        <v>3640</v>
      </c>
      <c r="B1632" s="12" t="s">
        <v>3608</v>
      </c>
      <c r="C1632" s="12" t="s">
        <v>3636</v>
      </c>
      <c r="D1632" s="12" t="s">
        <v>3641</v>
      </c>
    </row>
    <row r="1633" spans="1:4" ht="18.75" customHeight="1">
      <c r="A1633" s="12" t="s">
        <v>3642</v>
      </c>
      <c r="B1633" s="12" t="s">
        <v>3608</v>
      </c>
      <c r="C1633" s="12" t="s">
        <v>3636</v>
      </c>
      <c r="D1633" s="12" t="s">
        <v>3643</v>
      </c>
    </row>
    <row r="1634" spans="1:4" ht="18.75" customHeight="1">
      <c r="A1634" s="12" t="s">
        <v>3644</v>
      </c>
      <c r="B1634" s="12" t="s">
        <v>3608</v>
      </c>
      <c r="C1634" s="12" t="s">
        <v>3636</v>
      </c>
      <c r="D1634" s="12" t="s">
        <v>3645</v>
      </c>
    </row>
    <row r="1635" spans="1:4" ht="18.75" customHeight="1">
      <c r="A1635" s="12" t="s">
        <v>3646</v>
      </c>
      <c r="B1635" s="12" t="s">
        <v>3608</v>
      </c>
      <c r="C1635" s="12" t="s">
        <v>3636</v>
      </c>
      <c r="D1635" s="12" t="s">
        <v>3647</v>
      </c>
    </row>
    <row r="1636" spans="1:4" ht="18.75" customHeight="1">
      <c r="A1636" s="12" t="s">
        <v>3648</v>
      </c>
      <c r="B1636" s="12" t="s">
        <v>3608</v>
      </c>
      <c r="C1636" s="12" t="s">
        <v>3636</v>
      </c>
      <c r="D1636" s="12" t="s">
        <v>3649</v>
      </c>
    </row>
    <row r="1637" spans="1:4" ht="18.75" customHeight="1">
      <c r="A1637" s="12" t="s">
        <v>3650</v>
      </c>
      <c r="B1637" s="12" t="s">
        <v>3608</v>
      </c>
      <c r="C1637" s="12" t="s">
        <v>3636</v>
      </c>
      <c r="D1637" s="12" t="s">
        <v>3651</v>
      </c>
    </row>
    <row r="1638" spans="1:4" ht="18.75" customHeight="1">
      <c r="A1638" s="12" t="s">
        <v>3652</v>
      </c>
      <c r="B1638" s="12" t="s">
        <v>3608</v>
      </c>
      <c r="C1638" s="12" t="s">
        <v>3636</v>
      </c>
      <c r="D1638" s="12" t="s">
        <v>3653</v>
      </c>
    </row>
    <row r="1639" spans="1:4" ht="18.75" customHeight="1">
      <c r="A1639" s="12" t="s">
        <v>3654</v>
      </c>
      <c r="B1639" s="12" t="s">
        <v>3608</v>
      </c>
      <c r="C1639" s="12" t="s">
        <v>3636</v>
      </c>
      <c r="D1639" s="12" t="s">
        <v>3655</v>
      </c>
    </row>
    <row r="1640" spans="1:4" ht="18.75" customHeight="1">
      <c r="A1640" s="12" t="s">
        <v>3656</v>
      </c>
      <c r="B1640" s="12" t="s">
        <v>3608</v>
      </c>
      <c r="C1640" s="12" t="s">
        <v>3636</v>
      </c>
      <c r="D1640" s="12" t="s">
        <v>3657</v>
      </c>
    </row>
    <row r="1641" spans="1:4" ht="18.75" customHeight="1">
      <c r="A1641" s="12" t="s">
        <v>3658</v>
      </c>
      <c r="B1641" s="12" t="s">
        <v>3608</v>
      </c>
      <c r="C1641" s="12" t="s">
        <v>3636</v>
      </c>
      <c r="D1641" s="12" t="s">
        <v>3659</v>
      </c>
    </row>
    <row r="1642" spans="1:4" ht="18.75" customHeight="1">
      <c r="A1642" s="12" t="s">
        <v>3660</v>
      </c>
      <c r="B1642" s="12" t="s">
        <v>3608</v>
      </c>
      <c r="C1642" s="12" t="s">
        <v>3636</v>
      </c>
      <c r="D1642" s="12" t="s">
        <v>3661</v>
      </c>
    </row>
    <row r="1643" spans="1:4" ht="18.75" customHeight="1">
      <c r="A1643" s="12" t="s">
        <v>3662</v>
      </c>
      <c r="B1643" s="12" t="s">
        <v>3608</v>
      </c>
      <c r="C1643" s="12" t="s">
        <v>3636</v>
      </c>
      <c r="D1643" s="12" t="s">
        <v>3663</v>
      </c>
    </row>
    <row r="1644" spans="1:4" ht="18.75" customHeight="1">
      <c r="A1644" s="12" t="s">
        <v>3664</v>
      </c>
      <c r="B1644" s="12" t="s">
        <v>3608</v>
      </c>
      <c r="C1644" s="12" t="s">
        <v>3636</v>
      </c>
      <c r="D1644" s="12" t="s">
        <v>3665</v>
      </c>
    </row>
    <row r="1645" spans="1:4" ht="18.75" customHeight="1">
      <c r="A1645" s="12" t="s">
        <v>3666</v>
      </c>
      <c r="B1645" s="12" t="s">
        <v>3608</v>
      </c>
      <c r="C1645" s="12" t="s">
        <v>3636</v>
      </c>
      <c r="D1645" s="12" t="s">
        <v>3667</v>
      </c>
    </row>
    <row r="1646" spans="1:4" ht="18.75" customHeight="1">
      <c r="A1646" s="12" t="s">
        <v>3668</v>
      </c>
      <c r="B1646" s="12" t="s">
        <v>3608</v>
      </c>
      <c r="C1646" s="12" t="s">
        <v>3636</v>
      </c>
      <c r="D1646" s="12" t="s">
        <v>3669</v>
      </c>
    </row>
    <row r="1647" spans="1:4" ht="18.75" customHeight="1">
      <c r="A1647" s="12" t="s">
        <v>3670</v>
      </c>
      <c r="B1647" s="12" t="s">
        <v>3608</v>
      </c>
      <c r="C1647" s="12" t="s">
        <v>3636</v>
      </c>
      <c r="D1647" s="12" t="s">
        <v>3671</v>
      </c>
    </row>
    <row r="1648" spans="1:4" ht="18.75" customHeight="1">
      <c r="A1648" s="12" t="s">
        <v>3672</v>
      </c>
      <c r="B1648" s="12" t="s">
        <v>3608</v>
      </c>
      <c r="C1648" s="12" t="s">
        <v>3636</v>
      </c>
      <c r="D1648" s="12" t="s">
        <v>3673</v>
      </c>
    </row>
    <row r="1649" spans="1:4" ht="18.75" customHeight="1">
      <c r="A1649" s="12" t="s">
        <v>3674</v>
      </c>
      <c r="B1649" s="12" t="s">
        <v>3608</v>
      </c>
      <c r="C1649" s="12" t="s">
        <v>3636</v>
      </c>
      <c r="D1649" s="12" t="s">
        <v>3675</v>
      </c>
    </row>
    <row r="1650" spans="1:4" ht="18.75" customHeight="1">
      <c r="A1650" s="12" t="s">
        <v>3676</v>
      </c>
      <c r="B1650" s="12" t="s">
        <v>3608</v>
      </c>
      <c r="C1650" s="12" t="s">
        <v>3636</v>
      </c>
      <c r="D1650" s="12" t="s">
        <v>3677</v>
      </c>
    </row>
    <row r="1651" spans="1:4" ht="18.75" customHeight="1">
      <c r="A1651" s="12" t="s">
        <v>3678</v>
      </c>
      <c r="B1651" s="12" t="s">
        <v>3608</v>
      </c>
      <c r="C1651" s="12" t="s">
        <v>3636</v>
      </c>
      <c r="D1651" s="12" t="s">
        <v>3679</v>
      </c>
    </row>
    <row r="1652" spans="1:4" ht="18.75" customHeight="1">
      <c r="A1652" s="12" t="s">
        <v>3680</v>
      </c>
      <c r="B1652" s="12" t="s">
        <v>3608</v>
      </c>
      <c r="C1652" s="12" t="s">
        <v>3636</v>
      </c>
      <c r="D1652" s="12" t="s">
        <v>3681</v>
      </c>
    </row>
    <row r="1653" spans="1:4" ht="18.75" customHeight="1">
      <c r="A1653" s="12" t="s">
        <v>3682</v>
      </c>
      <c r="B1653" s="12" t="s">
        <v>3608</v>
      </c>
      <c r="C1653" s="12" t="s">
        <v>3636</v>
      </c>
      <c r="D1653" s="12" t="s">
        <v>3683</v>
      </c>
    </row>
    <row r="1654" spans="1:4" ht="18.75" customHeight="1">
      <c r="A1654" s="12" t="s">
        <v>3684</v>
      </c>
      <c r="B1654" s="12" t="s">
        <v>3608</v>
      </c>
      <c r="C1654" s="12" t="s">
        <v>3636</v>
      </c>
      <c r="D1654" s="12" t="s">
        <v>3685</v>
      </c>
    </row>
    <row r="1655" spans="1:4" ht="18.75" customHeight="1">
      <c r="A1655" s="12" t="s">
        <v>3686</v>
      </c>
      <c r="B1655" s="12" t="s">
        <v>3608</v>
      </c>
      <c r="C1655" s="12" t="s">
        <v>3636</v>
      </c>
      <c r="D1655" s="12" t="s">
        <v>3687</v>
      </c>
    </row>
    <row r="1656" spans="1:4" ht="18.75" customHeight="1">
      <c r="A1656" s="12" t="s">
        <v>3688</v>
      </c>
      <c r="B1656" s="12" t="s">
        <v>3608</v>
      </c>
      <c r="C1656" s="12" t="s">
        <v>3689</v>
      </c>
      <c r="D1656" s="12" t="s">
        <v>3690</v>
      </c>
    </row>
    <row r="1657" spans="1:4" ht="18.75" customHeight="1">
      <c r="A1657" s="12" t="s">
        <v>3691</v>
      </c>
      <c r="B1657" s="12" t="s">
        <v>3608</v>
      </c>
      <c r="C1657" s="12" t="s">
        <v>3689</v>
      </c>
      <c r="D1657" s="12" t="s">
        <v>3692</v>
      </c>
    </row>
    <row r="1658" spans="1:4" ht="18.75" customHeight="1">
      <c r="A1658" s="12" t="s">
        <v>3693</v>
      </c>
      <c r="B1658" s="12" t="s">
        <v>3608</v>
      </c>
      <c r="C1658" s="12" t="s">
        <v>3689</v>
      </c>
      <c r="D1658" s="12" t="s">
        <v>3694</v>
      </c>
    </row>
    <row r="1659" spans="1:4" ht="18.75" customHeight="1">
      <c r="A1659" s="12" t="s">
        <v>3695</v>
      </c>
      <c r="B1659" s="12" t="s">
        <v>3608</v>
      </c>
      <c r="C1659" s="12" t="s">
        <v>3689</v>
      </c>
      <c r="D1659" s="12" t="s">
        <v>3696</v>
      </c>
    </row>
    <row r="1660" spans="1:4" ht="18.75" customHeight="1">
      <c r="A1660" s="12" t="s">
        <v>3697</v>
      </c>
      <c r="B1660" s="12" t="s">
        <v>3608</v>
      </c>
      <c r="C1660" s="12" t="s">
        <v>3689</v>
      </c>
      <c r="D1660" s="12" t="s">
        <v>3698</v>
      </c>
    </row>
    <row r="1661" spans="1:4" ht="18.75" customHeight="1">
      <c r="A1661" s="12" t="s">
        <v>3699</v>
      </c>
      <c r="B1661" s="12" t="s">
        <v>3608</v>
      </c>
      <c r="C1661" s="12" t="s">
        <v>3689</v>
      </c>
      <c r="D1661" s="12" t="s">
        <v>3700</v>
      </c>
    </row>
    <row r="1662" spans="1:4" ht="18.75" customHeight="1">
      <c r="A1662" s="12" t="s">
        <v>3701</v>
      </c>
      <c r="B1662" s="12" t="s">
        <v>3608</v>
      </c>
      <c r="C1662" s="12" t="s">
        <v>3689</v>
      </c>
      <c r="D1662" s="12" t="s">
        <v>3702</v>
      </c>
    </row>
    <row r="1663" spans="1:4" ht="18.75" customHeight="1">
      <c r="A1663" s="12" t="s">
        <v>3703</v>
      </c>
      <c r="B1663" s="12" t="s">
        <v>3704</v>
      </c>
      <c r="C1663" s="12" t="s">
        <v>3705</v>
      </c>
      <c r="D1663" s="12" t="s">
        <v>3706</v>
      </c>
    </row>
    <row r="1664" spans="1:4" ht="18.75" customHeight="1">
      <c r="A1664" s="12" t="s">
        <v>3707</v>
      </c>
      <c r="B1664" s="12" t="s">
        <v>3704</v>
      </c>
      <c r="C1664" s="12" t="s">
        <v>3705</v>
      </c>
      <c r="D1664" s="12" t="s">
        <v>3708</v>
      </c>
    </row>
    <row r="1665" spans="1:4" ht="18.75" customHeight="1">
      <c r="A1665" s="12" t="s">
        <v>3709</v>
      </c>
      <c r="B1665" s="12" t="s">
        <v>3704</v>
      </c>
      <c r="C1665" s="12" t="s">
        <v>3705</v>
      </c>
      <c r="D1665" s="12" t="s">
        <v>3710</v>
      </c>
    </row>
    <row r="1666" spans="1:4" ht="18.75" customHeight="1">
      <c r="A1666" s="12" t="s">
        <v>3711</v>
      </c>
      <c r="B1666" s="12" t="s">
        <v>3704</v>
      </c>
      <c r="C1666" s="12" t="s">
        <v>3705</v>
      </c>
      <c r="D1666" s="12" t="s">
        <v>3712</v>
      </c>
    </row>
    <row r="1667" spans="1:4" ht="18.75" customHeight="1">
      <c r="A1667" s="12" t="s">
        <v>3713</v>
      </c>
      <c r="B1667" s="12" t="s">
        <v>3704</v>
      </c>
      <c r="C1667" s="12" t="s">
        <v>3705</v>
      </c>
      <c r="D1667" s="12" t="s">
        <v>3714</v>
      </c>
    </row>
    <row r="1668" spans="1:4" ht="18.75" customHeight="1">
      <c r="A1668" s="12" t="s">
        <v>3715</v>
      </c>
      <c r="B1668" s="12" t="s">
        <v>3704</v>
      </c>
      <c r="C1668" s="12" t="s">
        <v>3705</v>
      </c>
      <c r="D1668" s="12" t="s">
        <v>3716</v>
      </c>
    </row>
    <row r="1669" spans="1:4" ht="18.75" customHeight="1">
      <c r="A1669" s="12" t="s">
        <v>3717</v>
      </c>
      <c r="B1669" s="12" t="s">
        <v>3704</v>
      </c>
      <c r="C1669" s="12" t="s">
        <v>3705</v>
      </c>
      <c r="D1669" s="12" t="s">
        <v>3718</v>
      </c>
    </row>
    <row r="1670" spans="1:4" ht="18.75" customHeight="1">
      <c r="A1670" s="12" t="s">
        <v>3719</v>
      </c>
      <c r="B1670" s="12" t="s">
        <v>3704</v>
      </c>
      <c r="C1670" s="12" t="s">
        <v>3705</v>
      </c>
      <c r="D1670" s="12" t="s">
        <v>3720</v>
      </c>
    </row>
    <row r="1671" spans="1:4" ht="18.75" customHeight="1">
      <c r="A1671" s="12" t="s">
        <v>3721</v>
      </c>
      <c r="B1671" s="12" t="s">
        <v>3704</v>
      </c>
      <c r="C1671" s="12" t="s">
        <v>3705</v>
      </c>
      <c r="D1671" s="12" t="s">
        <v>3722</v>
      </c>
    </row>
    <row r="1672" spans="1:4" ht="18.75" customHeight="1">
      <c r="A1672" s="12" t="s">
        <v>3723</v>
      </c>
      <c r="B1672" s="12" t="s">
        <v>3704</v>
      </c>
      <c r="C1672" s="12" t="s">
        <v>3705</v>
      </c>
      <c r="D1672" s="12" t="s">
        <v>3724</v>
      </c>
    </row>
    <row r="1673" spans="1:4" ht="18.75" customHeight="1">
      <c r="A1673" s="12" t="s">
        <v>3725</v>
      </c>
      <c r="B1673" s="12" t="s">
        <v>3704</v>
      </c>
      <c r="C1673" s="12" t="s">
        <v>3705</v>
      </c>
      <c r="D1673" s="12" t="s">
        <v>3726</v>
      </c>
    </row>
    <row r="1674" spans="1:4" ht="18.75" customHeight="1">
      <c r="A1674" s="12" t="s">
        <v>3727</v>
      </c>
      <c r="B1674" s="12" t="s">
        <v>3704</v>
      </c>
      <c r="C1674" s="12" t="s">
        <v>3705</v>
      </c>
      <c r="D1674" s="12" t="s">
        <v>3728</v>
      </c>
    </row>
    <row r="1675" spans="1:4" ht="18.75" customHeight="1">
      <c r="A1675" s="12" t="s">
        <v>3729</v>
      </c>
      <c r="B1675" s="12" t="s">
        <v>3704</v>
      </c>
      <c r="C1675" s="12" t="s">
        <v>3705</v>
      </c>
      <c r="D1675" s="12" t="s">
        <v>3730</v>
      </c>
    </row>
    <row r="1676" spans="1:4" ht="18.75" customHeight="1">
      <c r="A1676" s="12" t="s">
        <v>3731</v>
      </c>
      <c r="B1676" s="12" t="s">
        <v>3704</v>
      </c>
      <c r="C1676" s="12" t="s">
        <v>3705</v>
      </c>
      <c r="D1676" s="12" t="s">
        <v>3732</v>
      </c>
    </row>
    <row r="1677" spans="1:4" ht="18.75" customHeight="1">
      <c r="A1677" s="12" t="s">
        <v>3733</v>
      </c>
      <c r="B1677" s="12" t="s">
        <v>3704</v>
      </c>
      <c r="C1677" s="12" t="s">
        <v>3705</v>
      </c>
      <c r="D1677" s="12" t="s">
        <v>3734</v>
      </c>
    </row>
    <row r="1678" spans="1:4" ht="18.75" customHeight="1">
      <c r="A1678" s="12" t="s">
        <v>3735</v>
      </c>
      <c r="B1678" s="12" t="s">
        <v>3704</v>
      </c>
      <c r="C1678" s="12" t="s">
        <v>3705</v>
      </c>
      <c r="D1678" s="12" t="s">
        <v>3736</v>
      </c>
    </row>
    <row r="1679" spans="1:4" ht="18.75" customHeight="1">
      <c r="A1679" s="12" t="s">
        <v>3737</v>
      </c>
      <c r="B1679" s="12" t="s">
        <v>3704</v>
      </c>
      <c r="C1679" s="12" t="s">
        <v>3705</v>
      </c>
      <c r="D1679" s="12" t="s">
        <v>3738</v>
      </c>
    </row>
    <row r="1680" spans="1:4" ht="18.75" customHeight="1">
      <c r="A1680" s="12" t="s">
        <v>3739</v>
      </c>
      <c r="B1680" s="12" t="s">
        <v>3704</v>
      </c>
      <c r="C1680" s="12" t="s">
        <v>3705</v>
      </c>
      <c r="D1680" s="12" t="s">
        <v>3740</v>
      </c>
    </row>
    <row r="1681" spans="1:4" ht="18.75" customHeight="1">
      <c r="A1681" s="12" t="s">
        <v>3741</v>
      </c>
      <c r="B1681" s="12" t="s">
        <v>3704</v>
      </c>
      <c r="C1681" s="12" t="s">
        <v>3705</v>
      </c>
      <c r="D1681" s="12" t="s">
        <v>3742</v>
      </c>
    </row>
    <row r="1682" spans="1:4" ht="18.75" customHeight="1">
      <c r="A1682" s="12" t="s">
        <v>3743</v>
      </c>
      <c r="B1682" s="12" t="s">
        <v>3704</v>
      </c>
      <c r="C1682" s="12" t="s">
        <v>3705</v>
      </c>
      <c r="D1682" s="12" t="s">
        <v>3744</v>
      </c>
    </row>
    <row r="1683" spans="1:4" ht="18.75" customHeight="1">
      <c r="A1683" s="12" t="s">
        <v>3745</v>
      </c>
      <c r="B1683" s="12" t="s">
        <v>3704</v>
      </c>
      <c r="C1683" s="12" t="s">
        <v>3705</v>
      </c>
      <c r="D1683" s="12" t="s">
        <v>3746</v>
      </c>
    </row>
    <row r="1684" spans="1:4" ht="18.75" customHeight="1">
      <c r="A1684" s="12" t="s">
        <v>3747</v>
      </c>
      <c r="B1684" s="12" t="s">
        <v>3704</v>
      </c>
      <c r="C1684" s="12" t="s">
        <v>3748</v>
      </c>
      <c r="D1684" s="12" t="s">
        <v>3749</v>
      </c>
    </row>
    <row r="1685" spans="1:4" ht="18.75" customHeight="1">
      <c r="A1685" s="12" t="s">
        <v>3750</v>
      </c>
      <c r="B1685" s="12" t="s">
        <v>3704</v>
      </c>
      <c r="C1685" s="12" t="s">
        <v>3748</v>
      </c>
      <c r="D1685" s="12" t="s">
        <v>3751</v>
      </c>
    </row>
    <row r="1686" spans="1:4" ht="18.75" customHeight="1">
      <c r="A1686" s="12" t="s">
        <v>3752</v>
      </c>
      <c r="B1686" s="12" t="s">
        <v>3704</v>
      </c>
      <c r="C1686" s="12" t="s">
        <v>3748</v>
      </c>
      <c r="D1686" s="12" t="s">
        <v>3753</v>
      </c>
    </row>
    <row r="1687" spans="1:4" ht="18.75" customHeight="1">
      <c r="A1687" s="12" t="s">
        <v>3754</v>
      </c>
      <c r="B1687" s="12" t="s">
        <v>3704</v>
      </c>
      <c r="C1687" s="12" t="s">
        <v>3748</v>
      </c>
      <c r="D1687" s="12" t="s">
        <v>3755</v>
      </c>
    </row>
    <row r="1688" spans="1:4" ht="18.75" customHeight="1">
      <c r="A1688" s="12" t="s">
        <v>3756</v>
      </c>
      <c r="B1688" s="12" t="s">
        <v>3704</v>
      </c>
      <c r="C1688" s="12" t="s">
        <v>3748</v>
      </c>
      <c r="D1688" s="12" t="s">
        <v>3757</v>
      </c>
    </row>
    <row r="1689" spans="1:4" ht="18.75" customHeight="1">
      <c r="A1689" s="12" t="s">
        <v>3758</v>
      </c>
      <c r="B1689" s="12" t="s">
        <v>3704</v>
      </c>
      <c r="C1689" s="12" t="s">
        <v>3748</v>
      </c>
      <c r="D1689" s="12" t="s">
        <v>3759</v>
      </c>
    </row>
    <row r="1690" spans="1:4" ht="18.75" customHeight="1">
      <c r="A1690" s="12" t="s">
        <v>3760</v>
      </c>
      <c r="B1690" s="12" t="s">
        <v>3704</v>
      </c>
      <c r="C1690" s="12" t="s">
        <v>3748</v>
      </c>
      <c r="D1690" s="12" t="s">
        <v>3761</v>
      </c>
    </row>
    <row r="1691" spans="1:4" ht="18.75" customHeight="1">
      <c r="A1691" s="12" t="s">
        <v>3762</v>
      </c>
      <c r="B1691" s="12" t="s">
        <v>3704</v>
      </c>
      <c r="C1691" s="12" t="s">
        <v>3748</v>
      </c>
      <c r="D1691" s="12" t="s">
        <v>3763</v>
      </c>
    </row>
    <row r="1692" spans="1:4" ht="18.75" customHeight="1">
      <c r="A1692" s="12" t="s">
        <v>3764</v>
      </c>
      <c r="B1692" s="12" t="s">
        <v>3704</v>
      </c>
      <c r="C1692" s="12" t="s">
        <v>3748</v>
      </c>
      <c r="D1692" s="12" t="s">
        <v>3765</v>
      </c>
    </row>
    <row r="1693" spans="1:4" ht="18.75" customHeight="1">
      <c r="A1693" s="12" t="s">
        <v>3766</v>
      </c>
      <c r="B1693" s="12" t="s">
        <v>3704</v>
      </c>
      <c r="C1693" s="12" t="s">
        <v>3748</v>
      </c>
      <c r="D1693" s="12" t="s">
        <v>3767</v>
      </c>
    </row>
    <row r="1694" spans="1:4" ht="18.75" customHeight="1">
      <c r="A1694" s="12" t="s">
        <v>3768</v>
      </c>
      <c r="B1694" s="12" t="s">
        <v>3704</v>
      </c>
      <c r="C1694" s="12" t="s">
        <v>3748</v>
      </c>
      <c r="D1694" s="12" t="s">
        <v>3769</v>
      </c>
    </row>
    <row r="1695" spans="1:4" ht="18.75" customHeight="1">
      <c r="A1695" s="12" t="s">
        <v>3770</v>
      </c>
      <c r="B1695" s="12" t="s">
        <v>3704</v>
      </c>
      <c r="C1695" s="12" t="s">
        <v>3748</v>
      </c>
      <c r="D1695" s="12" t="s">
        <v>3771</v>
      </c>
    </row>
    <row r="1696" spans="1:4" ht="18.75" customHeight="1">
      <c r="A1696" s="12" t="s">
        <v>3772</v>
      </c>
      <c r="B1696" s="12" t="s">
        <v>3704</v>
      </c>
      <c r="C1696" s="12" t="s">
        <v>3748</v>
      </c>
      <c r="D1696" s="12" t="s">
        <v>3773</v>
      </c>
    </row>
    <row r="1697" spans="1:4" ht="18.75" customHeight="1">
      <c r="A1697" s="12" t="s">
        <v>3774</v>
      </c>
      <c r="B1697" s="12" t="s">
        <v>3704</v>
      </c>
      <c r="C1697" s="12" t="s">
        <v>3748</v>
      </c>
      <c r="D1697" s="12" t="s">
        <v>3775</v>
      </c>
    </row>
    <row r="1698" spans="1:4" ht="18.75" customHeight="1">
      <c r="A1698" s="12" t="s">
        <v>3776</v>
      </c>
      <c r="B1698" s="12" t="s">
        <v>3704</v>
      </c>
      <c r="C1698" s="12" t="s">
        <v>3748</v>
      </c>
      <c r="D1698" s="12" t="s">
        <v>3777</v>
      </c>
    </row>
    <row r="1699" spans="1:4" ht="18.75" customHeight="1">
      <c r="A1699" s="12" t="s">
        <v>3778</v>
      </c>
      <c r="B1699" s="12" t="s">
        <v>3704</v>
      </c>
      <c r="C1699" s="12" t="s">
        <v>3748</v>
      </c>
      <c r="D1699" s="12" t="s">
        <v>3779</v>
      </c>
    </row>
    <row r="1700" spans="1:4" ht="18.75" customHeight="1">
      <c r="A1700" s="12" t="s">
        <v>3780</v>
      </c>
      <c r="B1700" s="12" t="s">
        <v>3704</v>
      </c>
      <c r="C1700" s="12" t="s">
        <v>3748</v>
      </c>
      <c r="D1700" s="12" t="s">
        <v>3781</v>
      </c>
    </row>
    <row r="1701" spans="1:4" ht="18.75" customHeight="1">
      <c r="A1701" s="12" t="s">
        <v>3782</v>
      </c>
      <c r="B1701" s="12" t="s">
        <v>3704</v>
      </c>
      <c r="C1701" s="12" t="s">
        <v>3748</v>
      </c>
      <c r="D1701" s="12" t="s">
        <v>3783</v>
      </c>
    </row>
    <row r="1702" spans="1:4" ht="18.75" customHeight="1">
      <c r="A1702" s="12" t="s">
        <v>3784</v>
      </c>
      <c r="B1702" s="12" t="s">
        <v>3704</v>
      </c>
      <c r="C1702" s="12" t="s">
        <v>3748</v>
      </c>
      <c r="D1702" s="12" t="s">
        <v>3785</v>
      </c>
    </row>
    <row r="1703" spans="1:4" ht="18.75" customHeight="1">
      <c r="A1703" s="12" t="s">
        <v>3786</v>
      </c>
      <c r="B1703" s="12" t="s">
        <v>3704</v>
      </c>
      <c r="C1703" s="12" t="s">
        <v>3748</v>
      </c>
      <c r="D1703" s="12" t="s">
        <v>3787</v>
      </c>
    </row>
    <row r="1704" spans="1:4" ht="18.75" customHeight="1">
      <c r="A1704" s="12" t="s">
        <v>3788</v>
      </c>
      <c r="B1704" s="12" t="s">
        <v>3704</v>
      </c>
      <c r="C1704" s="12" t="s">
        <v>3748</v>
      </c>
      <c r="D1704" s="12" t="s">
        <v>3789</v>
      </c>
    </row>
    <row r="1705" spans="1:4" ht="18.75" customHeight="1">
      <c r="A1705" s="12" t="s">
        <v>3790</v>
      </c>
      <c r="B1705" s="12" t="s">
        <v>3704</v>
      </c>
      <c r="C1705" s="12" t="s">
        <v>3748</v>
      </c>
      <c r="D1705" s="12" t="s">
        <v>3791</v>
      </c>
    </row>
    <row r="1706" spans="1:4" ht="18.75" customHeight="1">
      <c r="A1706" s="12" t="s">
        <v>3792</v>
      </c>
      <c r="B1706" s="12" t="s">
        <v>3704</v>
      </c>
      <c r="C1706" s="12" t="s">
        <v>3748</v>
      </c>
      <c r="D1706" s="12" t="s">
        <v>3793</v>
      </c>
    </row>
    <row r="1707" spans="1:4" ht="18.75" customHeight="1">
      <c r="A1707" s="12" t="s">
        <v>3794</v>
      </c>
      <c r="B1707" s="12" t="s">
        <v>3704</v>
      </c>
      <c r="C1707" s="12" t="s">
        <v>3748</v>
      </c>
      <c r="D1707" s="12" t="s">
        <v>3795</v>
      </c>
    </row>
    <row r="1708" spans="1:4" ht="18.75" customHeight="1">
      <c r="A1708" s="12" t="s">
        <v>3796</v>
      </c>
      <c r="B1708" s="12" t="s">
        <v>3704</v>
      </c>
      <c r="C1708" s="12" t="s">
        <v>3748</v>
      </c>
      <c r="D1708" s="12" t="s">
        <v>3797</v>
      </c>
    </row>
    <row r="1709" spans="1:4" ht="18.75" customHeight="1">
      <c r="A1709" s="12" t="s">
        <v>3798</v>
      </c>
      <c r="B1709" s="12" t="s">
        <v>3704</v>
      </c>
      <c r="C1709" s="12" t="s">
        <v>3799</v>
      </c>
      <c r="D1709" s="12" t="s">
        <v>3800</v>
      </c>
    </row>
    <row r="1710" spans="1:4" ht="18.75" customHeight="1">
      <c r="A1710" s="12" t="s">
        <v>3801</v>
      </c>
      <c r="B1710" s="12" t="s">
        <v>3704</v>
      </c>
      <c r="C1710" s="12" t="s">
        <v>3799</v>
      </c>
      <c r="D1710" s="12" t="s">
        <v>3802</v>
      </c>
    </row>
    <row r="1711" spans="1:4" ht="18.75" customHeight="1">
      <c r="A1711" s="12" t="s">
        <v>3803</v>
      </c>
      <c r="B1711" s="12" t="s">
        <v>3704</v>
      </c>
      <c r="C1711" s="12" t="s">
        <v>3799</v>
      </c>
      <c r="D1711" s="12" t="s">
        <v>3804</v>
      </c>
    </row>
    <row r="1712" spans="1:4" ht="18.75" customHeight="1">
      <c r="A1712" s="12" t="s">
        <v>3805</v>
      </c>
      <c r="B1712" s="12" t="s">
        <v>3704</v>
      </c>
      <c r="C1712" s="12" t="s">
        <v>3799</v>
      </c>
      <c r="D1712" s="12" t="s">
        <v>3806</v>
      </c>
    </row>
    <row r="1713" spans="1:4" ht="18.75" customHeight="1">
      <c r="A1713" s="12" t="s">
        <v>3807</v>
      </c>
      <c r="B1713" s="12" t="s">
        <v>3704</v>
      </c>
      <c r="C1713" s="12" t="s">
        <v>3799</v>
      </c>
      <c r="D1713" s="12" t="s">
        <v>3808</v>
      </c>
    </row>
    <row r="1714" spans="1:4" ht="18.75" customHeight="1">
      <c r="A1714" s="12" t="s">
        <v>3809</v>
      </c>
      <c r="B1714" s="12" t="s">
        <v>3704</v>
      </c>
      <c r="C1714" s="12" t="s">
        <v>3799</v>
      </c>
      <c r="D1714" s="12" t="s">
        <v>3810</v>
      </c>
    </row>
    <row r="1715" spans="1:4" ht="18.75" customHeight="1">
      <c r="A1715" s="12" t="s">
        <v>3811</v>
      </c>
      <c r="B1715" s="12" t="s">
        <v>3704</v>
      </c>
      <c r="C1715" s="12" t="s">
        <v>3799</v>
      </c>
      <c r="D1715" s="12" t="s">
        <v>3812</v>
      </c>
    </row>
    <row r="1716" spans="1:4" ht="18.75" customHeight="1">
      <c r="A1716" s="12" t="s">
        <v>3813</v>
      </c>
      <c r="B1716" s="12" t="s">
        <v>3704</v>
      </c>
      <c r="C1716" s="12" t="s">
        <v>3799</v>
      </c>
      <c r="D1716" s="12" t="s">
        <v>3814</v>
      </c>
    </row>
    <row r="1717" spans="1:4" ht="18.75" customHeight="1">
      <c r="A1717" s="12" t="s">
        <v>3815</v>
      </c>
      <c r="B1717" s="12" t="s">
        <v>3704</v>
      </c>
      <c r="C1717" s="12" t="s">
        <v>3799</v>
      </c>
      <c r="D1717" s="12" t="s">
        <v>3816</v>
      </c>
    </row>
    <row r="1718" spans="1:4" ht="18.75" customHeight="1">
      <c r="A1718" s="12" t="s">
        <v>3817</v>
      </c>
      <c r="B1718" s="12" t="s">
        <v>3704</v>
      </c>
      <c r="C1718" s="12" t="s">
        <v>3799</v>
      </c>
      <c r="D1718" s="12" t="s">
        <v>3818</v>
      </c>
    </row>
    <row r="1719" spans="1:4" ht="18.75" customHeight="1">
      <c r="A1719" s="12" t="s">
        <v>3819</v>
      </c>
      <c r="B1719" s="12" t="s">
        <v>3704</v>
      </c>
      <c r="C1719" s="12" t="s">
        <v>3799</v>
      </c>
      <c r="D1719" s="12" t="s">
        <v>3820</v>
      </c>
    </row>
    <row r="1720" spans="1:4" ht="18.75" customHeight="1">
      <c r="A1720" s="12" t="s">
        <v>3821</v>
      </c>
      <c r="B1720" s="12" t="s">
        <v>3704</v>
      </c>
      <c r="C1720" s="12" t="s">
        <v>3799</v>
      </c>
      <c r="D1720" s="12" t="s">
        <v>3822</v>
      </c>
    </row>
    <row r="1721" spans="1:4" ht="18.75" customHeight="1">
      <c r="A1721" s="12" t="s">
        <v>3823</v>
      </c>
      <c r="B1721" s="12" t="s">
        <v>3704</v>
      </c>
      <c r="C1721" s="12" t="s">
        <v>3799</v>
      </c>
      <c r="D1721" s="12" t="s">
        <v>3824</v>
      </c>
    </row>
    <row r="1722" spans="1:4" ht="18.75" customHeight="1">
      <c r="A1722" s="12" t="s">
        <v>3825</v>
      </c>
      <c r="B1722" s="12" t="s">
        <v>3704</v>
      </c>
      <c r="C1722" s="12" t="s">
        <v>3799</v>
      </c>
      <c r="D1722" s="12" t="s">
        <v>3826</v>
      </c>
    </row>
    <row r="1723" spans="1:4" ht="18.75" customHeight="1">
      <c r="A1723" s="12" t="s">
        <v>3827</v>
      </c>
      <c r="B1723" s="12" t="s">
        <v>3704</v>
      </c>
      <c r="C1723" s="12" t="s">
        <v>3799</v>
      </c>
      <c r="D1723" s="12" t="s">
        <v>3828</v>
      </c>
    </row>
    <row r="1724" spans="1:4" ht="18.75" customHeight="1">
      <c r="A1724" s="12" t="s">
        <v>3829</v>
      </c>
      <c r="B1724" s="12" t="s">
        <v>3704</v>
      </c>
      <c r="C1724" s="12" t="s">
        <v>3799</v>
      </c>
      <c r="D1724" s="12" t="s">
        <v>3830</v>
      </c>
    </row>
    <row r="1725" spans="1:4" ht="18.75" customHeight="1">
      <c r="A1725" s="12" t="s">
        <v>3831</v>
      </c>
      <c r="B1725" s="12" t="s">
        <v>3704</v>
      </c>
      <c r="C1725" s="12" t="s">
        <v>3799</v>
      </c>
      <c r="D1725" s="12" t="s">
        <v>3832</v>
      </c>
    </row>
    <row r="1726" spans="1:4" ht="18.75" customHeight="1">
      <c r="A1726" s="12" t="s">
        <v>3833</v>
      </c>
      <c r="B1726" s="12" t="s">
        <v>3704</v>
      </c>
      <c r="C1726" s="12" t="s">
        <v>3799</v>
      </c>
      <c r="D1726" s="12" t="s">
        <v>3834</v>
      </c>
    </row>
    <row r="1727" spans="1:4" ht="18.75" customHeight="1">
      <c r="A1727" s="12" t="s">
        <v>3835</v>
      </c>
      <c r="B1727" s="12" t="s">
        <v>3704</v>
      </c>
      <c r="C1727" s="12" t="s">
        <v>3799</v>
      </c>
      <c r="D1727" s="12" t="s">
        <v>3836</v>
      </c>
    </row>
    <row r="1728" spans="1:4" ht="18.75" customHeight="1">
      <c r="A1728" s="12" t="s">
        <v>3837</v>
      </c>
      <c r="B1728" s="12" t="s">
        <v>3704</v>
      </c>
      <c r="C1728" s="12" t="s">
        <v>3799</v>
      </c>
      <c r="D1728" s="12" t="s">
        <v>3838</v>
      </c>
    </row>
    <row r="1729" spans="1:4" ht="18.75" customHeight="1">
      <c r="A1729" s="12" t="s">
        <v>3839</v>
      </c>
      <c r="B1729" s="12" t="s">
        <v>3704</v>
      </c>
      <c r="C1729" s="12" t="s">
        <v>3799</v>
      </c>
      <c r="D1729" s="12" t="s">
        <v>3840</v>
      </c>
    </row>
    <row r="1730" spans="1:4" ht="18.75" customHeight="1">
      <c r="A1730" s="12" t="s">
        <v>3841</v>
      </c>
      <c r="B1730" s="12" t="s">
        <v>3704</v>
      </c>
      <c r="C1730" s="12" t="s">
        <v>3799</v>
      </c>
      <c r="D1730" s="12" t="s">
        <v>3842</v>
      </c>
    </row>
    <row r="1731" spans="1:4" ht="18.75" customHeight="1">
      <c r="A1731" s="12" t="s">
        <v>3843</v>
      </c>
      <c r="B1731" s="12" t="s">
        <v>3704</v>
      </c>
      <c r="C1731" s="12" t="s">
        <v>3799</v>
      </c>
      <c r="D1731" s="12" t="s">
        <v>3844</v>
      </c>
    </row>
    <row r="1732" spans="1:4" ht="18.75" customHeight="1">
      <c r="A1732" s="12" t="s">
        <v>3845</v>
      </c>
      <c r="B1732" s="12" t="s">
        <v>3704</v>
      </c>
      <c r="C1732" s="12" t="s">
        <v>3799</v>
      </c>
      <c r="D1732" s="12" t="s">
        <v>3846</v>
      </c>
    </row>
    <row r="1733" spans="1:4" ht="18.75" customHeight="1">
      <c r="A1733" s="12" t="s">
        <v>3847</v>
      </c>
      <c r="B1733" s="12" t="s">
        <v>3704</v>
      </c>
      <c r="C1733" s="12" t="s">
        <v>3799</v>
      </c>
      <c r="D1733" s="12" t="s">
        <v>3848</v>
      </c>
    </row>
    <row r="1734" spans="1:4" ht="18.75" customHeight="1">
      <c r="A1734" s="12" t="s">
        <v>3849</v>
      </c>
      <c r="B1734" s="12" t="s">
        <v>3704</v>
      </c>
      <c r="C1734" s="12" t="s">
        <v>3799</v>
      </c>
      <c r="D1734" s="12" t="s">
        <v>3850</v>
      </c>
    </row>
    <row r="1735" spans="1:4" ht="18.75" customHeight="1">
      <c r="A1735" s="12" t="s">
        <v>3851</v>
      </c>
      <c r="B1735" s="12" t="s">
        <v>3704</v>
      </c>
      <c r="C1735" s="12" t="s">
        <v>3799</v>
      </c>
      <c r="D1735" s="12" t="s">
        <v>3852</v>
      </c>
    </row>
    <row r="1736" spans="1:4" ht="18.75" customHeight="1">
      <c r="A1736" s="12" t="s">
        <v>3853</v>
      </c>
      <c r="B1736" s="12" t="s">
        <v>3704</v>
      </c>
      <c r="C1736" s="12" t="s">
        <v>3799</v>
      </c>
      <c r="D1736" s="12" t="s">
        <v>3854</v>
      </c>
    </row>
    <row r="1737" spans="1:4" ht="18.75" customHeight="1">
      <c r="A1737" s="12" t="s">
        <v>3855</v>
      </c>
      <c r="B1737" s="12" t="s">
        <v>3704</v>
      </c>
      <c r="C1737" s="12" t="s">
        <v>3799</v>
      </c>
      <c r="D1737" s="12" t="s">
        <v>3856</v>
      </c>
    </row>
    <row r="1738" spans="1:4" ht="18.75" customHeight="1">
      <c r="A1738" s="12" t="s">
        <v>3857</v>
      </c>
      <c r="B1738" s="12" t="s">
        <v>3704</v>
      </c>
      <c r="C1738" s="12" t="s">
        <v>3799</v>
      </c>
      <c r="D1738" s="12" t="s">
        <v>3858</v>
      </c>
    </row>
    <row r="1739" spans="1:4" ht="18.75" customHeight="1">
      <c r="A1739" s="12" t="s">
        <v>3859</v>
      </c>
      <c r="B1739" s="12" t="s">
        <v>3704</v>
      </c>
      <c r="C1739" s="12" t="s">
        <v>3799</v>
      </c>
      <c r="D1739" s="12" t="s">
        <v>3860</v>
      </c>
    </row>
    <row r="1740" spans="1:4" ht="18.75" customHeight="1">
      <c r="A1740" s="12" t="s">
        <v>3861</v>
      </c>
      <c r="B1740" s="12" t="s">
        <v>3704</v>
      </c>
      <c r="C1740" s="12" t="s">
        <v>3799</v>
      </c>
      <c r="D1740" s="12" t="s">
        <v>3862</v>
      </c>
    </row>
    <row r="1741" spans="1:4" ht="18.75" customHeight="1">
      <c r="A1741" s="12" t="s">
        <v>3863</v>
      </c>
      <c r="B1741" s="12" t="s">
        <v>3704</v>
      </c>
      <c r="C1741" s="12" t="s">
        <v>3799</v>
      </c>
      <c r="D1741" s="12" t="s">
        <v>3864</v>
      </c>
    </row>
    <row r="1742" spans="1:4" ht="18.75" customHeight="1">
      <c r="A1742" s="12" t="s">
        <v>3865</v>
      </c>
      <c r="B1742" s="12" t="s">
        <v>3704</v>
      </c>
      <c r="C1742" s="12" t="s">
        <v>3799</v>
      </c>
      <c r="D1742" s="12" t="s">
        <v>3866</v>
      </c>
    </row>
    <row r="1743" spans="1:4" ht="18.75" customHeight="1">
      <c r="A1743" s="12" t="s">
        <v>3867</v>
      </c>
      <c r="B1743" s="12" t="s">
        <v>3704</v>
      </c>
      <c r="C1743" s="12" t="s">
        <v>3799</v>
      </c>
      <c r="D1743" s="12" t="s">
        <v>3868</v>
      </c>
    </row>
    <row r="1744" spans="1:4" ht="18.75" customHeight="1">
      <c r="A1744" s="12" t="s">
        <v>3869</v>
      </c>
      <c r="B1744" s="12" t="s">
        <v>3704</v>
      </c>
      <c r="C1744" s="12" t="s">
        <v>3799</v>
      </c>
      <c r="D1744" s="12" t="s">
        <v>3870</v>
      </c>
    </row>
    <row r="1745" spans="1:4" ht="18.75" customHeight="1">
      <c r="A1745" s="12" t="s">
        <v>3871</v>
      </c>
      <c r="B1745" s="12" t="s">
        <v>3704</v>
      </c>
      <c r="C1745" s="12" t="s">
        <v>3799</v>
      </c>
      <c r="D1745" s="12" t="s">
        <v>3872</v>
      </c>
    </row>
    <row r="1746" spans="1:4" ht="18.75" customHeight="1">
      <c r="A1746" s="12" t="s">
        <v>3873</v>
      </c>
      <c r="B1746" s="12" t="s">
        <v>3704</v>
      </c>
      <c r="C1746" s="12" t="s">
        <v>3799</v>
      </c>
      <c r="D1746" s="12" t="s">
        <v>3874</v>
      </c>
    </row>
    <row r="1747" spans="1:4" ht="18.75" customHeight="1">
      <c r="A1747" s="12" t="s">
        <v>3875</v>
      </c>
      <c r="B1747" s="12" t="s">
        <v>3704</v>
      </c>
      <c r="C1747" s="12" t="s">
        <v>3799</v>
      </c>
      <c r="D1747" s="12" t="s">
        <v>3876</v>
      </c>
    </row>
    <row r="1748" spans="1:4" ht="18.75" customHeight="1">
      <c r="A1748" s="12" t="s">
        <v>3877</v>
      </c>
      <c r="B1748" s="12" t="s">
        <v>3704</v>
      </c>
      <c r="C1748" s="12" t="s">
        <v>3799</v>
      </c>
      <c r="D1748" s="12" t="s">
        <v>3878</v>
      </c>
    </row>
    <row r="1749" spans="1:4" ht="18.75" customHeight="1">
      <c r="A1749" s="12" t="s">
        <v>3879</v>
      </c>
      <c r="B1749" s="12" t="s">
        <v>3704</v>
      </c>
      <c r="C1749" s="12" t="s">
        <v>3799</v>
      </c>
      <c r="D1749" s="12" t="s">
        <v>3880</v>
      </c>
    </row>
    <row r="1750" spans="1:4" ht="18.75" customHeight="1">
      <c r="A1750" s="12" t="s">
        <v>3881</v>
      </c>
      <c r="B1750" s="12" t="s">
        <v>3704</v>
      </c>
      <c r="C1750" s="12" t="s">
        <v>3799</v>
      </c>
      <c r="D1750" s="12" t="s">
        <v>3882</v>
      </c>
    </row>
    <row r="1751" spans="1:4" ht="18.75" customHeight="1">
      <c r="A1751" s="12" t="s">
        <v>3883</v>
      </c>
      <c r="B1751" s="12" t="s">
        <v>3704</v>
      </c>
      <c r="C1751" s="12" t="s">
        <v>3799</v>
      </c>
      <c r="D1751" s="12" t="s">
        <v>3884</v>
      </c>
    </row>
    <row r="1752" spans="1:4" ht="18.75" customHeight="1">
      <c r="A1752" s="12" t="s">
        <v>3885</v>
      </c>
      <c r="B1752" s="12" t="s">
        <v>3704</v>
      </c>
      <c r="C1752" s="12" t="s">
        <v>3799</v>
      </c>
      <c r="D1752" s="12" t="s">
        <v>3886</v>
      </c>
    </row>
    <row r="1753" spans="1:4" ht="18.75" customHeight="1">
      <c r="A1753" s="12" t="s">
        <v>3887</v>
      </c>
      <c r="B1753" s="12" t="s">
        <v>3704</v>
      </c>
      <c r="C1753" s="12" t="s">
        <v>3799</v>
      </c>
      <c r="D1753" s="12" t="s">
        <v>3888</v>
      </c>
    </row>
    <row r="1754" spans="1:4" ht="18.75" customHeight="1">
      <c r="A1754" s="12" t="s">
        <v>3889</v>
      </c>
      <c r="B1754" s="12" t="s">
        <v>3704</v>
      </c>
      <c r="C1754" s="12" t="s">
        <v>3799</v>
      </c>
      <c r="D1754" s="12" t="s">
        <v>3890</v>
      </c>
    </row>
    <row r="1755" spans="1:4" ht="18.75" customHeight="1">
      <c r="A1755" s="12" t="s">
        <v>2572</v>
      </c>
      <c r="B1755" s="12" t="s">
        <v>3891</v>
      </c>
      <c r="D1755" s="12" t="s">
        <v>2572</v>
      </c>
    </row>
    <row r="1756" spans="1:4" ht="18.75" customHeight="1">
      <c r="A1756" s="12" t="s">
        <v>3892</v>
      </c>
      <c r="B1756" s="12" t="s">
        <v>3891</v>
      </c>
      <c r="C1756" s="12" t="s">
        <v>3893</v>
      </c>
      <c r="D1756" s="12" t="s">
        <v>3894</v>
      </c>
    </row>
    <row r="1757" spans="1:4" ht="18.75" customHeight="1">
      <c r="A1757" s="12" t="s">
        <v>3895</v>
      </c>
      <c r="B1757" s="12" t="s">
        <v>3891</v>
      </c>
      <c r="C1757" s="12" t="s">
        <v>3893</v>
      </c>
      <c r="D1757" s="12" t="s">
        <v>3896</v>
      </c>
    </row>
    <row r="1758" spans="1:4" ht="18.75" customHeight="1">
      <c r="A1758" s="12" t="s">
        <v>3897</v>
      </c>
      <c r="B1758" s="12" t="s">
        <v>3891</v>
      </c>
      <c r="C1758" s="12" t="s">
        <v>3893</v>
      </c>
      <c r="D1758" s="12" t="s">
        <v>3898</v>
      </c>
    </row>
    <row r="1759" spans="1:4" ht="18.75" customHeight="1">
      <c r="A1759" s="12" t="s">
        <v>3899</v>
      </c>
      <c r="B1759" s="12" t="s">
        <v>3891</v>
      </c>
      <c r="C1759" s="12" t="s">
        <v>3893</v>
      </c>
      <c r="D1759" s="12" t="s">
        <v>3900</v>
      </c>
    </row>
    <row r="1760" spans="1:4" ht="18.75" customHeight="1">
      <c r="A1760" s="12" t="s">
        <v>3901</v>
      </c>
      <c r="B1760" s="12" t="s">
        <v>3891</v>
      </c>
      <c r="C1760" s="12" t="s">
        <v>3893</v>
      </c>
      <c r="D1760" s="12" t="s">
        <v>3902</v>
      </c>
    </row>
    <row r="1761" spans="1:4" ht="18.75" customHeight="1">
      <c r="A1761" s="12" t="s">
        <v>3903</v>
      </c>
      <c r="B1761" s="12" t="s">
        <v>3891</v>
      </c>
      <c r="C1761" s="12" t="s">
        <v>3893</v>
      </c>
      <c r="D1761" s="12" t="s">
        <v>3904</v>
      </c>
    </row>
    <row r="1762" spans="1:4" ht="18.75" customHeight="1">
      <c r="A1762" s="12" t="s">
        <v>3905</v>
      </c>
      <c r="B1762" s="12" t="s">
        <v>3891</v>
      </c>
      <c r="C1762" s="12" t="s">
        <v>3893</v>
      </c>
      <c r="D1762" s="12" t="s">
        <v>3906</v>
      </c>
    </row>
    <row r="1763" spans="1:4" ht="18.75" customHeight="1">
      <c r="A1763" s="12" t="s">
        <v>3907</v>
      </c>
      <c r="B1763" s="12" t="s">
        <v>3891</v>
      </c>
      <c r="C1763" s="12" t="s">
        <v>3893</v>
      </c>
      <c r="D1763" s="12" t="s">
        <v>3908</v>
      </c>
    </row>
    <row r="1764" spans="1:4" ht="18.75" customHeight="1">
      <c r="A1764" s="12" t="s">
        <v>3909</v>
      </c>
      <c r="B1764" s="12" t="s">
        <v>3891</v>
      </c>
      <c r="C1764" s="12" t="s">
        <v>3893</v>
      </c>
      <c r="D1764" s="12" t="s">
        <v>3910</v>
      </c>
    </row>
    <row r="1765" spans="1:4" ht="18.75" customHeight="1">
      <c r="A1765" s="12" t="s">
        <v>3911</v>
      </c>
      <c r="B1765" s="12" t="s">
        <v>3891</v>
      </c>
      <c r="C1765" s="12" t="s">
        <v>3893</v>
      </c>
      <c r="D1765" s="12" t="s">
        <v>3912</v>
      </c>
    </row>
    <row r="1766" spans="1:4" ht="18.75" customHeight="1">
      <c r="A1766" s="12" t="s">
        <v>3913</v>
      </c>
      <c r="B1766" s="12" t="s">
        <v>3891</v>
      </c>
      <c r="C1766" s="12" t="s">
        <v>3893</v>
      </c>
      <c r="D1766" s="12" t="s">
        <v>3914</v>
      </c>
    </row>
    <row r="1767" spans="1:4" ht="18.75" customHeight="1">
      <c r="A1767" s="12" t="s">
        <v>3915</v>
      </c>
      <c r="B1767" s="12" t="s">
        <v>3891</v>
      </c>
      <c r="C1767" s="12" t="s">
        <v>3893</v>
      </c>
      <c r="D1767" s="12" t="s">
        <v>3916</v>
      </c>
    </row>
    <row r="1768" spans="1:4" ht="18.75" customHeight="1">
      <c r="A1768" s="12" t="s">
        <v>3917</v>
      </c>
      <c r="B1768" s="12" t="s">
        <v>3891</v>
      </c>
      <c r="C1768" s="12" t="s">
        <v>3893</v>
      </c>
      <c r="D1768" s="12" t="s">
        <v>3918</v>
      </c>
    </row>
    <row r="1769" spans="1:4" ht="18.75" customHeight="1">
      <c r="A1769" s="12" t="s">
        <v>3919</v>
      </c>
      <c r="B1769" s="12" t="s">
        <v>3891</v>
      </c>
      <c r="C1769" s="12" t="s">
        <v>3893</v>
      </c>
      <c r="D1769" s="12" t="s">
        <v>3920</v>
      </c>
    </row>
    <row r="1770" spans="1:4" ht="18.75" customHeight="1">
      <c r="A1770" s="12" t="s">
        <v>3921</v>
      </c>
      <c r="B1770" s="12" t="s">
        <v>3891</v>
      </c>
      <c r="C1770" s="12" t="s">
        <v>3893</v>
      </c>
      <c r="D1770" s="12" t="s">
        <v>3922</v>
      </c>
    </row>
    <row r="1771" spans="1:4" ht="18.75" customHeight="1">
      <c r="A1771" s="12" t="s">
        <v>3923</v>
      </c>
      <c r="B1771" s="12" t="s">
        <v>3891</v>
      </c>
      <c r="C1771" s="12" t="s">
        <v>3893</v>
      </c>
      <c r="D1771" s="12" t="s">
        <v>3924</v>
      </c>
    </row>
    <row r="1772" spans="1:4" ht="18.75" customHeight="1">
      <c r="A1772" s="12" t="s">
        <v>3925</v>
      </c>
      <c r="B1772" s="12" t="s">
        <v>3891</v>
      </c>
      <c r="C1772" s="12" t="s">
        <v>3893</v>
      </c>
      <c r="D1772" s="12" t="s">
        <v>3926</v>
      </c>
    </row>
    <row r="1773" spans="1:4" ht="18.75" customHeight="1">
      <c r="A1773" s="12" t="s">
        <v>3927</v>
      </c>
      <c r="B1773" s="12" t="s">
        <v>3891</v>
      </c>
      <c r="C1773" s="12" t="s">
        <v>3893</v>
      </c>
      <c r="D1773" s="12" t="s">
        <v>3928</v>
      </c>
    </row>
    <row r="1774" spans="1:4" ht="18.75" customHeight="1">
      <c r="A1774" s="12" t="s">
        <v>3929</v>
      </c>
      <c r="B1774" s="12" t="s">
        <v>3891</v>
      </c>
      <c r="C1774" s="12" t="s">
        <v>3893</v>
      </c>
      <c r="D1774" s="12" t="s">
        <v>3930</v>
      </c>
    </row>
    <row r="1775" spans="1:4" ht="18.75" customHeight="1">
      <c r="A1775" s="12" t="s">
        <v>3931</v>
      </c>
      <c r="B1775" s="12" t="s">
        <v>3891</v>
      </c>
      <c r="C1775" s="12" t="s">
        <v>3893</v>
      </c>
      <c r="D1775" s="12" t="s">
        <v>3932</v>
      </c>
    </row>
    <row r="1776" spans="1:4" ht="18.75" customHeight="1">
      <c r="A1776" s="12" t="s">
        <v>3933</v>
      </c>
      <c r="B1776" s="12" t="s">
        <v>3891</v>
      </c>
      <c r="C1776" s="12" t="s">
        <v>3893</v>
      </c>
      <c r="D1776" s="12" t="s">
        <v>3934</v>
      </c>
    </row>
    <row r="1777" spans="1:4" ht="18.75" customHeight="1">
      <c r="A1777" s="12" t="s">
        <v>3935</v>
      </c>
      <c r="B1777" s="12" t="s">
        <v>3891</v>
      </c>
      <c r="C1777" s="12" t="s">
        <v>3893</v>
      </c>
      <c r="D1777" s="12" t="s">
        <v>3936</v>
      </c>
    </row>
    <row r="1778" spans="1:4" ht="18.75" customHeight="1">
      <c r="A1778" s="12" t="s">
        <v>3937</v>
      </c>
      <c r="B1778" s="12" t="s">
        <v>3891</v>
      </c>
      <c r="C1778" s="12" t="s">
        <v>3893</v>
      </c>
      <c r="D1778" s="12" t="s">
        <v>3938</v>
      </c>
    </row>
    <row r="1779" spans="1:4" ht="18.75" customHeight="1">
      <c r="A1779" s="12" t="s">
        <v>3939</v>
      </c>
      <c r="B1779" s="12" t="s">
        <v>3891</v>
      </c>
      <c r="C1779" s="12" t="s">
        <v>3893</v>
      </c>
      <c r="D1779" s="12" t="s">
        <v>3940</v>
      </c>
    </row>
    <row r="1780" spans="1:4" ht="18.75" customHeight="1">
      <c r="A1780" s="12" t="s">
        <v>3941</v>
      </c>
      <c r="B1780" s="12" t="s">
        <v>3891</v>
      </c>
      <c r="C1780" s="12" t="s">
        <v>3942</v>
      </c>
      <c r="D1780" s="12" t="s">
        <v>3943</v>
      </c>
    </row>
    <row r="1781" spans="1:4" ht="18.75" customHeight="1">
      <c r="A1781" s="12" t="s">
        <v>3944</v>
      </c>
      <c r="B1781" s="12" t="s">
        <v>3891</v>
      </c>
      <c r="C1781" s="12" t="s">
        <v>3942</v>
      </c>
      <c r="D1781" s="12" t="s">
        <v>3945</v>
      </c>
    </row>
    <row r="1782" spans="1:4" ht="18.75" customHeight="1">
      <c r="A1782" s="12" t="s">
        <v>3946</v>
      </c>
      <c r="B1782" s="12" t="s">
        <v>3891</v>
      </c>
      <c r="C1782" s="12" t="s">
        <v>3942</v>
      </c>
      <c r="D1782" s="12" t="s">
        <v>3947</v>
      </c>
    </row>
    <row r="1783" spans="1:4" ht="18.75" customHeight="1">
      <c r="A1783" s="12" t="s">
        <v>3948</v>
      </c>
      <c r="B1783" s="12" t="s">
        <v>3891</v>
      </c>
      <c r="C1783" s="12" t="s">
        <v>3942</v>
      </c>
      <c r="D1783" s="12" t="s">
        <v>3949</v>
      </c>
    </row>
    <row r="1784" spans="1:4" ht="18.75" customHeight="1">
      <c r="A1784" s="12" t="s">
        <v>3950</v>
      </c>
      <c r="B1784" s="12" t="s">
        <v>3891</v>
      </c>
      <c r="C1784" s="12" t="s">
        <v>3942</v>
      </c>
      <c r="D1784" s="12" t="s">
        <v>3951</v>
      </c>
    </row>
    <row r="1785" spans="1:4" ht="18.75" customHeight="1">
      <c r="A1785" s="12" t="s">
        <v>3952</v>
      </c>
      <c r="B1785" s="12" t="s">
        <v>3891</v>
      </c>
      <c r="C1785" s="12" t="s">
        <v>3942</v>
      </c>
      <c r="D1785" s="12" t="s">
        <v>3953</v>
      </c>
    </row>
    <row r="1786" spans="1:4" ht="18.75" customHeight="1">
      <c r="A1786" s="12" t="s">
        <v>3954</v>
      </c>
      <c r="B1786" s="12" t="s">
        <v>3891</v>
      </c>
      <c r="C1786" s="12" t="s">
        <v>3942</v>
      </c>
      <c r="D1786" s="12" t="s">
        <v>3955</v>
      </c>
    </row>
    <row r="1787" spans="1:4" ht="18.75" customHeight="1">
      <c r="A1787" s="12" t="s">
        <v>3956</v>
      </c>
      <c r="B1787" s="12" t="s">
        <v>3891</v>
      </c>
      <c r="C1787" s="12" t="s">
        <v>3942</v>
      </c>
      <c r="D1787" s="12" t="s">
        <v>3957</v>
      </c>
    </row>
    <row r="1788" spans="1:4" ht="18.75" customHeight="1">
      <c r="A1788" s="12" t="s">
        <v>3958</v>
      </c>
      <c r="B1788" s="12" t="s">
        <v>3891</v>
      </c>
      <c r="C1788" s="12" t="s">
        <v>3942</v>
      </c>
      <c r="D1788" s="12" t="s">
        <v>3959</v>
      </c>
    </row>
    <row r="1789" spans="1:4" ht="18.75" customHeight="1">
      <c r="A1789" s="12" t="s">
        <v>3960</v>
      </c>
      <c r="B1789" s="12" t="s">
        <v>3891</v>
      </c>
      <c r="C1789" s="12" t="s">
        <v>3942</v>
      </c>
      <c r="D1789" s="12" t="s">
        <v>3961</v>
      </c>
    </row>
    <row r="1790" spans="1:4" ht="18.75" customHeight="1">
      <c r="A1790" s="12" t="s">
        <v>3962</v>
      </c>
      <c r="B1790" s="12" t="s">
        <v>3891</v>
      </c>
      <c r="C1790" s="12" t="s">
        <v>3942</v>
      </c>
      <c r="D1790" s="12" t="s">
        <v>3963</v>
      </c>
    </row>
    <row r="1791" spans="1:4" ht="18.75" customHeight="1">
      <c r="A1791" s="12" t="s">
        <v>3964</v>
      </c>
      <c r="B1791" s="12" t="s">
        <v>3891</v>
      </c>
      <c r="C1791" s="12" t="s">
        <v>3942</v>
      </c>
      <c r="D1791" s="12" t="s">
        <v>3965</v>
      </c>
    </row>
    <row r="1792" spans="1:4" ht="18.75" customHeight="1">
      <c r="A1792" s="12" t="s">
        <v>3966</v>
      </c>
      <c r="B1792" s="12" t="s">
        <v>3891</v>
      </c>
      <c r="C1792" s="12" t="s">
        <v>3942</v>
      </c>
      <c r="D1792" s="12" t="s">
        <v>3967</v>
      </c>
    </row>
    <row r="1793" spans="1:4" ht="18.75" customHeight="1">
      <c r="A1793" s="12" t="s">
        <v>3968</v>
      </c>
      <c r="B1793" s="12" t="s">
        <v>3891</v>
      </c>
      <c r="C1793" s="12" t="s">
        <v>3942</v>
      </c>
      <c r="D1793" s="12" t="s">
        <v>3969</v>
      </c>
    </row>
    <row r="1794" spans="1:4" ht="18.75" customHeight="1">
      <c r="A1794" s="12" t="s">
        <v>3970</v>
      </c>
      <c r="B1794" s="12" t="s">
        <v>3891</v>
      </c>
      <c r="C1794" s="12" t="s">
        <v>3942</v>
      </c>
      <c r="D1794" s="12" t="s">
        <v>3971</v>
      </c>
    </row>
    <row r="1795" spans="1:4" ht="18.75" customHeight="1">
      <c r="A1795" s="12" t="s">
        <v>3972</v>
      </c>
      <c r="B1795" s="12" t="s">
        <v>3891</v>
      </c>
      <c r="C1795" s="12" t="s">
        <v>3942</v>
      </c>
      <c r="D1795" s="12" t="s">
        <v>3973</v>
      </c>
    </row>
    <row r="1796" spans="1:4" ht="18.75" customHeight="1">
      <c r="A1796" s="12" t="s">
        <v>3974</v>
      </c>
      <c r="B1796" s="12" t="s">
        <v>3891</v>
      </c>
      <c r="C1796" s="12" t="s">
        <v>3942</v>
      </c>
      <c r="D1796" s="12" t="s">
        <v>3975</v>
      </c>
    </row>
    <row r="1797" spans="1:4" ht="18.75" customHeight="1">
      <c r="A1797" s="12" t="s">
        <v>3976</v>
      </c>
      <c r="B1797" s="12" t="s">
        <v>3891</v>
      </c>
      <c r="C1797" s="12" t="s">
        <v>3942</v>
      </c>
      <c r="D1797" s="12" t="s">
        <v>3977</v>
      </c>
    </row>
    <row r="1798" spans="1:4" ht="18.75" customHeight="1">
      <c r="A1798" s="12" t="s">
        <v>3978</v>
      </c>
      <c r="B1798" s="12" t="s">
        <v>3891</v>
      </c>
      <c r="C1798" s="12" t="s">
        <v>3942</v>
      </c>
      <c r="D1798" s="12" t="s">
        <v>3979</v>
      </c>
    </row>
    <row r="1799" spans="1:4" ht="18.75" customHeight="1">
      <c r="A1799" s="12" t="s">
        <v>3980</v>
      </c>
      <c r="B1799" s="12" t="s">
        <v>3891</v>
      </c>
      <c r="C1799" s="12" t="s">
        <v>3942</v>
      </c>
      <c r="D1799" s="12" t="s">
        <v>3981</v>
      </c>
    </row>
    <row r="1800" spans="1:4" ht="18.75" customHeight="1">
      <c r="A1800" s="12" t="s">
        <v>3982</v>
      </c>
      <c r="B1800" s="12" t="s">
        <v>3891</v>
      </c>
      <c r="C1800" s="12" t="s">
        <v>3942</v>
      </c>
      <c r="D1800" s="12" t="s">
        <v>3983</v>
      </c>
    </row>
    <row r="1801" spans="1:4" ht="18.75" customHeight="1">
      <c r="A1801" s="12" t="s">
        <v>3984</v>
      </c>
      <c r="B1801" s="12" t="s">
        <v>3891</v>
      </c>
      <c r="C1801" s="12" t="s">
        <v>3942</v>
      </c>
      <c r="D1801" s="12" t="s">
        <v>3985</v>
      </c>
    </row>
    <row r="1802" spans="1:4" ht="18.75" customHeight="1">
      <c r="A1802" s="12" t="s">
        <v>3986</v>
      </c>
      <c r="B1802" s="12" t="s">
        <v>3891</v>
      </c>
      <c r="C1802" s="12" t="s">
        <v>3942</v>
      </c>
      <c r="D1802" s="12" t="s">
        <v>3987</v>
      </c>
    </row>
    <row r="1803" spans="1:4" ht="18.75" customHeight="1">
      <c r="A1803" s="12" t="s">
        <v>3988</v>
      </c>
      <c r="B1803" s="12" t="s">
        <v>3891</v>
      </c>
      <c r="C1803" s="12" t="s">
        <v>3942</v>
      </c>
      <c r="D1803" s="12" t="s">
        <v>3989</v>
      </c>
    </row>
    <row r="1804" spans="1:4" ht="18.75" customHeight="1">
      <c r="A1804" s="12" t="s">
        <v>3990</v>
      </c>
      <c r="B1804" s="12" t="s">
        <v>3891</v>
      </c>
      <c r="C1804" s="12" t="s">
        <v>3942</v>
      </c>
      <c r="D1804" s="12" t="s">
        <v>3991</v>
      </c>
    </row>
    <row r="1805" spans="1:4" ht="18.75" customHeight="1">
      <c r="A1805" s="12" t="s">
        <v>3992</v>
      </c>
      <c r="B1805" s="12" t="s">
        <v>3891</v>
      </c>
      <c r="C1805" s="12" t="s">
        <v>3942</v>
      </c>
      <c r="D1805" s="12" t="s">
        <v>3993</v>
      </c>
    </row>
    <row r="1806" spans="1:4" ht="18.75" customHeight="1">
      <c r="A1806" s="12" t="s">
        <v>3994</v>
      </c>
      <c r="B1806" s="12" t="s">
        <v>3891</v>
      </c>
      <c r="C1806" s="12" t="s">
        <v>3942</v>
      </c>
      <c r="D1806" s="12" t="s">
        <v>3995</v>
      </c>
    </row>
    <row r="1807" spans="1:4" ht="18.75" customHeight="1">
      <c r="A1807" s="12" t="s">
        <v>3996</v>
      </c>
      <c r="B1807" s="12" t="s">
        <v>3997</v>
      </c>
      <c r="C1807" s="12" t="s">
        <v>3998</v>
      </c>
      <c r="D1807" s="12" t="s">
        <v>3999</v>
      </c>
    </row>
    <row r="1808" spans="1:4" ht="18.75" customHeight="1">
      <c r="A1808" s="12" t="s">
        <v>4000</v>
      </c>
      <c r="B1808" s="12" t="s">
        <v>3997</v>
      </c>
      <c r="C1808" s="12" t="s">
        <v>3998</v>
      </c>
      <c r="D1808" s="12" t="s">
        <v>4001</v>
      </c>
    </row>
    <row r="1809" spans="1:4" ht="18.75" customHeight="1">
      <c r="A1809" s="12" t="s">
        <v>4002</v>
      </c>
      <c r="B1809" s="12" t="s">
        <v>3997</v>
      </c>
      <c r="C1809" s="12" t="s">
        <v>3998</v>
      </c>
      <c r="D1809" s="12" t="s">
        <v>4003</v>
      </c>
    </row>
    <row r="1810" spans="1:4" ht="18.75" customHeight="1">
      <c r="A1810" s="12" t="s">
        <v>4004</v>
      </c>
      <c r="B1810" s="12" t="s">
        <v>3997</v>
      </c>
      <c r="C1810" s="12" t="s">
        <v>3998</v>
      </c>
      <c r="D1810" s="12" t="s">
        <v>4005</v>
      </c>
    </row>
    <row r="1811" spans="1:4" ht="18.75" customHeight="1">
      <c r="A1811" s="12" t="s">
        <v>4006</v>
      </c>
      <c r="B1811" s="12" t="s">
        <v>3997</v>
      </c>
      <c r="C1811" s="12" t="s">
        <v>3998</v>
      </c>
      <c r="D1811" s="12" t="s">
        <v>4007</v>
      </c>
    </row>
    <row r="1812" spans="1:4" ht="18.75" customHeight="1">
      <c r="A1812" s="12" t="s">
        <v>4008</v>
      </c>
      <c r="B1812" s="12" t="s">
        <v>3997</v>
      </c>
      <c r="C1812" s="12" t="s">
        <v>3998</v>
      </c>
      <c r="D1812" s="12" t="s">
        <v>4009</v>
      </c>
    </row>
    <row r="1813" spans="1:4" ht="18.75" customHeight="1">
      <c r="A1813" s="12" t="s">
        <v>4010</v>
      </c>
      <c r="B1813" s="12" t="s">
        <v>3997</v>
      </c>
      <c r="C1813" s="12" t="s">
        <v>3998</v>
      </c>
      <c r="D1813" s="12" t="s">
        <v>4011</v>
      </c>
    </row>
    <row r="1814" spans="1:4" ht="18.75" customHeight="1">
      <c r="A1814" s="12" t="s">
        <v>4012</v>
      </c>
      <c r="B1814" s="12" t="s">
        <v>3997</v>
      </c>
      <c r="C1814" s="12" t="s">
        <v>3998</v>
      </c>
      <c r="D1814" s="12" t="s">
        <v>4013</v>
      </c>
    </row>
    <row r="1815" spans="1:4" ht="18.75" customHeight="1">
      <c r="A1815" s="12" t="s">
        <v>4014</v>
      </c>
      <c r="B1815" s="12" t="s">
        <v>3997</v>
      </c>
      <c r="C1815" s="12" t="s">
        <v>3998</v>
      </c>
      <c r="D1815" s="12" t="s">
        <v>4015</v>
      </c>
    </row>
    <row r="1816" spans="1:4" ht="18.75" customHeight="1">
      <c r="A1816" s="12" t="s">
        <v>4016</v>
      </c>
      <c r="B1816" s="12" t="s">
        <v>3997</v>
      </c>
      <c r="C1816" s="12" t="s">
        <v>3998</v>
      </c>
      <c r="D1816" s="12" t="s">
        <v>4017</v>
      </c>
    </row>
    <row r="1817" spans="1:4" ht="18.75" customHeight="1">
      <c r="A1817" s="12" t="s">
        <v>4018</v>
      </c>
      <c r="B1817" s="12" t="s">
        <v>3997</v>
      </c>
      <c r="C1817" s="12" t="s">
        <v>3998</v>
      </c>
      <c r="D1817" s="12" t="s">
        <v>4019</v>
      </c>
    </row>
    <row r="1818" spans="1:4" ht="18.75" customHeight="1">
      <c r="A1818" s="12" t="s">
        <v>4020</v>
      </c>
      <c r="B1818" s="12" t="s">
        <v>3997</v>
      </c>
      <c r="C1818" s="12" t="s">
        <v>3998</v>
      </c>
      <c r="D1818" s="12" t="s">
        <v>4021</v>
      </c>
    </row>
    <row r="1819" spans="1:4" ht="18.75" customHeight="1">
      <c r="A1819" s="12" t="s">
        <v>4022</v>
      </c>
      <c r="B1819" s="12" t="s">
        <v>3997</v>
      </c>
      <c r="C1819" s="12" t="s">
        <v>3998</v>
      </c>
      <c r="D1819" s="12" t="s">
        <v>4023</v>
      </c>
    </row>
    <row r="1820" spans="1:4" ht="18.75" customHeight="1">
      <c r="A1820" s="12" t="s">
        <v>4024</v>
      </c>
      <c r="B1820" s="12" t="s">
        <v>3997</v>
      </c>
      <c r="C1820" s="12" t="s">
        <v>3998</v>
      </c>
      <c r="D1820" s="12" t="s">
        <v>4025</v>
      </c>
    </row>
    <row r="1821" spans="1:4" ht="18.75" customHeight="1">
      <c r="A1821" s="12" t="s">
        <v>4026</v>
      </c>
      <c r="B1821" s="12" t="s">
        <v>3997</v>
      </c>
      <c r="C1821" s="12" t="s">
        <v>3998</v>
      </c>
      <c r="D1821" s="12" t="s">
        <v>4027</v>
      </c>
    </row>
    <row r="1822" spans="1:4" ht="18.75" customHeight="1">
      <c r="A1822" s="12" t="s">
        <v>4028</v>
      </c>
      <c r="B1822" s="12" t="s">
        <v>3997</v>
      </c>
      <c r="C1822" s="12" t="s">
        <v>3998</v>
      </c>
      <c r="D1822" s="12" t="s">
        <v>4029</v>
      </c>
    </row>
    <row r="1823" spans="1:4" ht="18.75" customHeight="1">
      <c r="A1823" s="12" t="s">
        <v>4030</v>
      </c>
      <c r="B1823" s="12" t="s">
        <v>3997</v>
      </c>
      <c r="C1823" s="12" t="s">
        <v>3998</v>
      </c>
      <c r="D1823" s="12" t="s">
        <v>4031</v>
      </c>
    </row>
    <row r="1824" spans="1:4" ht="18.75" customHeight="1">
      <c r="A1824" s="12" t="s">
        <v>4032</v>
      </c>
      <c r="B1824" s="12" t="s">
        <v>3997</v>
      </c>
      <c r="C1824" s="12" t="s">
        <v>3998</v>
      </c>
      <c r="D1824" s="12" t="s">
        <v>4033</v>
      </c>
    </row>
    <row r="1825" spans="1:4" ht="18.75" customHeight="1">
      <c r="A1825" s="12" t="s">
        <v>4034</v>
      </c>
      <c r="B1825" s="12" t="s">
        <v>3997</v>
      </c>
      <c r="C1825" s="12" t="s">
        <v>3998</v>
      </c>
      <c r="D1825" s="12" t="s">
        <v>4035</v>
      </c>
    </row>
    <row r="1826" spans="1:4" ht="18.75" customHeight="1">
      <c r="A1826" s="12" t="s">
        <v>4036</v>
      </c>
      <c r="B1826" s="12" t="s">
        <v>3997</v>
      </c>
      <c r="C1826" s="12" t="s">
        <v>3998</v>
      </c>
      <c r="D1826" s="12" t="s">
        <v>4037</v>
      </c>
    </row>
    <row r="1827" spans="1:4" ht="18.75" customHeight="1">
      <c r="A1827" s="12" t="s">
        <v>4038</v>
      </c>
      <c r="B1827" s="12" t="s">
        <v>3997</v>
      </c>
      <c r="C1827" s="12" t="s">
        <v>4039</v>
      </c>
      <c r="D1827" s="12" t="s">
        <v>4040</v>
      </c>
    </row>
    <row r="1828" spans="1:4" ht="18.75" customHeight="1">
      <c r="A1828" s="12" t="s">
        <v>4041</v>
      </c>
      <c r="B1828" s="12" t="s">
        <v>3997</v>
      </c>
      <c r="C1828" s="12" t="s">
        <v>4039</v>
      </c>
      <c r="D1828" s="12" t="s">
        <v>4042</v>
      </c>
    </row>
    <row r="1829" spans="1:4" ht="18.75" customHeight="1">
      <c r="A1829" s="12" t="s">
        <v>4043</v>
      </c>
      <c r="B1829" s="12" t="s">
        <v>3997</v>
      </c>
      <c r="C1829" s="12" t="s">
        <v>4039</v>
      </c>
      <c r="D1829" s="12" t="s">
        <v>4044</v>
      </c>
    </row>
    <row r="1830" spans="1:4" ht="18.75" customHeight="1">
      <c r="A1830" s="12" t="s">
        <v>4045</v>
      </c>
      <c r="B1830" s="12" t="s">
        <v>3997</v>
      </c>
      <c r="C1830" s="12" t="s">
        <v>4039</v>
      </c>
      <c r="D1830" s="12" t="s">
        <v>4046</v>
      </c>
    </row>
    <row r="1831" spans="1:4" ht="18.75" customHeight="1">
      <c r="A1831" s="12" t="s">
        <v>4047</v>
      </c>
      <c r="B1831" s="12" t="s">
        <v>3997</v>
      </c>
      <c r="C1831" s="12" t="s">
        <v>4039</v>
      </c>
      <c r="D1831" s="12" t="s">
        <v>4048</v>
      </c>
    </row>
    <row r="1832" spans="1:4" ht="18.75" customHeight="1">
      <c r="A1832" s="12" t="s">
        <v>4049</v>
      </c>
      <c r="B1832" s="12" t="s">
        <v>3997</v>
      </c>
      <c r="C1832" s="12" t="s">
        <v>4039</v>
      </c>
      <c r="D1832" s="12" t="s">
        <v>4050</v>
      </c>
    </row>
    <row r="1833" spans="1:4" ht="18.75" customHeight="1">
      <c r="A1833" s="12" t="s">
        <v>4051</v>
      </c>
      <c r="B1833" s="12" t="s">
        <v>3997</v>
      </c>
      <c r="C1833" s="12" t="s">
        <v>4039</v>
      </c>
      <c r="D1833" s="12" t="s">
        <v>4052</v>
      </c>
    </row>
    <row r="1834" spans="1:4" ht="18.75" customHeight="1">
      <c r="A1834" s="12" t="s">
        <v>4053</v>
      </c>
      <c r="B1834" s="12" t="s">
        <v>3997</v>
      </c>
      <c r="C1834" s="12" t="s">
        <v>4039</v>
      </c>
      <c r="D1834" s="12" t="s">
        <v>4054</v>
      </c>
    </row>
    <row r="1835" spans="1:4" ht="18.75" customHeight="1">
      <c r="A1835" s="12" t="s">
        <v>4055</v>
      </c>
      <c r="B1835" s="12" t="s">
        <v>3997</v>
      </c>
      <c r="C1835" s="12" t="s">
        <v>4039</v>
      </c>
      <c r="D1835" s="12" t="s">
        <v>4056</v>
      </c>
    </row>
    <row r="1836" spans="1:4" ht="18.75" customHeight="1">
      <c r="A1836" s="12" t="s">
        <v>4057</v>
      </c>
      <c r="B1836" s="12" t="s">
        <v>3997</v>
      </c>
      <c r="C1836" s="12" t="s">
        <v>4039</v>
      </c>
      <c r="D1836" s="12" t="s">
        <v>4058</v>
      </c>
    </row>
    <row r="1837" spans="1:4" ht="18.75" customHeight="1">
      <c r="A1837" s="12" t="s">
        <v>4059</v>
      </c>
      <c r="B1837" s="12" t="s">
        <v>3997</v>
      </c>
      <c r="C1837" s="12" t="s">
        <v>4039</v>
      </c>
      <c r="D1837" s="12" t="s">
        <v>4060</v>
      </c>
    </row>
    <row r="1838" spans="1:4" ht="18.75" customHeight="1">
      <c r="A1838" s="12" t="s">
        <v>4061</v>
      </c>
      <c r="B1838" s="12" t="s">
        <v>3997</v>
      </c>
      <c r="C1838" s="12" t="s">
        <v>4039</v>
      </c>
      <c r="D1838" s="12" t="s">
        <v>4062</v>
      </c>
    </row>
    <row r="1839" spans="1:4" ht="18.75" customHeight="1">
      <c r="A1839" s="12" t="s">
        <v>4063</v>
      </c>
      <c r="B1839" s="12" t="s">
        <v>3997</v>
      </c>
      <c r="C1839" s="12" t="s">
        <v>4039</v>
      </c>
      <c r="D1839" s="12" t="s">
        <v>4064</v>
      </c>
    </row>
    <row r="1840" spans="1:4" ht="18.75" customHeight="1">
      <c r="A1840" s="12" t="s">
        <v>4065</v>
      </c>
      <c r="B1840" s="12" t="s">
        <v>3997</v>
      </c>
      <c r="C1840" s="12" t="s">
        <v>4039</v>
      </c>
      <c r="D1840" s="12" t="s">
        <v>4066</v>
      </c>
    </row>
    <row r="1841" spans="1:4" ht="18.75" customHeight="1">
      <c r="A1841" s="12" t="s">
        <v>4067</v>
      </c>
      <c r="B1841" s="12" t="s">
        <v>3997</v>
      </c>
      <c r="C1841" s="12" t="s">
        <v>4039</v>
      </c>
      <c r="D1841" s="12" t="s">
        <v>4068</v>
      </c>
    </row>
    <row r="1842" spans="1:4" ht="18.75" customHeight="1">
      <c r="A1842" s="12" t="s">
        <v>4069</v>
      </c>
      <c r="B1842" s="12" t="s">
        <v>3997</v>
      </c>
      <c r="C1842" s="12" t="s">
        <v>4070</v>
      </c>
      <c r="D1842" s="12" t="s">
        <v>4071</v>
      </c>
    </row>
    <row r="1843" spans="1:4" ht="18.75" customHeight="1">
      <c r="A1843" s="12" t="s">
        <v>4072</v>
      </c>
      <c r="B1843" s="12" t="s">
        <v>3997</v>
      </c>
      <c r="C1843" s="12" t="s">
        <v>4070</v>
      </c>
      <c r="D1843" s="12" t="s">
        <v>4073</v>
      </c>
    </row>
    <row r="1844" spans="1:4" ht="18.75" customHeight="1">
      <c r="A1844" s="12" t="s">
        <v>4074</v>
      </c>
      <c r="B1844" s="12" t="s">
        <v>3997</v>
      </c>
      <c r="C1844" s="12" t="s">
        <v>4070</v>
      </c>
      <c r="D1844" s="12" t="s">
        <v>4075</v>
      </c>
    </row>
    <row r="1845" spans="1:4" ht="18.75" customHeight="1">
      <c r="A1845" s="12" t="s">
        <v>4076</v>
      </c>
      <c r="B1845" s="12" t="s">
        <v>3997</v>
      </c>
      <c r="C1845" s="12" t="s">
        <v>4070</v>
      </c>
      <c r="D1845" s="12" t="s">
        <v>4077</v>
      </c>
    </row>
    <row r="1846" spans="1:4" ht="18.75" customHeight="1">
      <c r="A1846" s="12" t="s">
        <v>4078</v>
      </c>
      <c r="B1846" s="12" t="s">
        <v>3997</v>
      </c>
      <c r="C1846" s="12" t="s">
        <v>4070</v>
      </c>
      <c r="D1846" s="12" t="s">
        <v>4079</v>
      </c>
    </row>
    <row r="1847" spans="1:4" ht="18.75" customHeight="1">
      <c r="A1847" s="12" t="s">
        <v>4080</v>
      </c>
      <c r="B1847" s="12" t="s">
        <v>3997</v>
      </c>
      <c r="C1847" s="12" t="s">
        <v>4070</v>
      </c>
      <c r="D1847" s="12" t="s">
        <v>4081</v>
      </c>
    </row>
    <row r="1848" spans="1:4" ht="18.75" customHeight="1">
      <c r="A1848" s="12" t="s">
        <v>4082</v>
      </c>
      <c r="B1848" s="12" t="s">
        <v>3997</v>
      </c>
      <c r="C1848" s="12" t="s">
        <v>4070</v>
      </c>
      <c r="D1848" s="12" t="s">
        <v>4083</v>
      </c>
    </row>
    <row r="1849" spans="1:4" ht="18.75" customHeight="1">
      <c r="A1849" s="12" t="s">
        <v>4084</v>
      </c>
      <c r="B1849" s="12" t="s">
        <v>3997</v>
      </c>
      <c r="C1849" s="12" t="s">
        <v>4070</v>
      </c>
      <c r="D1849" s="12" t="s">
        <v>4085</v>
      </c>
    </row>
    <row r="1850" spans="1:4" ht="18.75" customHeight="1">
      <c r="A1850" s="12" t="s">
        <v>4086</v>
      </c>
      <c r="B1850" s="12" t="s">
        <v>3997</v>
      </c>
      <c r="C1850" s="12" t="s">
        <v>4070</v>
      </c>
      <c r="D1850" s="12" t="s">
        <v>4087</v>
      </c>
    </row>
    <row r="1851" spans="1:4" ht="18.75" customHeight="1">
      <c r="A1851" s="12" t="s">
        <v>4088</v>
      </c>
      <c r="B1851" s="12" t="s">
        <v>3997</v>
      </c>
      <c r="C1851" s="12" t="s">
        <v>4070</v>
      </c>
      <c r="D1851" s="12" t="s">
        <v>4089</v>
      </c>
    </row>
    <row r="1852" spans="1:4" ht="18.75" customHeight="1">
      <c r="A1852" s="12" t="s">
        <v>4090</v>
      </c>
      <c r="B1852" s="12" t="s">
        <v>3997</v>
      </c>
      <c r="C1852" s="12" t="s">
        <v>4070</v>
      </c>
      <c r="D1852" s="12" t="s">
        <v>4091</v>
      </c>
    </row>
    <row r="1853" spans="1:4" ht="18.75" customHeight="1">
      <c r="A1853" s="12" t="s">
        <v>4092</v>
      </c>
      <c r="B1853" s="12" t="s">
        <v>3997</v>
      </c>
      <c r="C1853" s="12" t="s">
        <v>4070</v>
      </c>
      <c r="D1853" s="12" t="s">
        <v>4093</v>
      </c>
    </row>
    <row r="1854" spans="1:4" ht="18.75" customHeight="1">
      <c r="A1854" s="12" t="s">
        <v>4094</v>
      </c>
      <c r="B1854" s="12" t="s">
        <v>3997</v>
      </c>
      <c r="C1854" s="12" t="s">
        <v>4070</v>
      </c>
      <c r="D1854" s="12" t="s">
        <v>4095</v>
      </c>
    </row>
    <row r="1855" spans="1:4" ht="18.75" customHeight="1">
      <c r="A1855" s="12" t="s">
        <v>4096</v>
      </c>
      <c r="B1855" s="12" t="s">
        <v>3997</v>
      </c>
      <c r="C1855" s="12" t="s">
        <v>4070</v>
      </c>
      <c r="D1855" s="12" t="s">
        <v>4097</v>
      </c>
    </row>
    <row r="1856" spans="1:4" ht="18.75" customHeight="1">
      <c r="A1856" s="12" t="s">
        <v>4098</v>
      </c>
      <c r="B1856" s="12" t="s">
        <v>3997</v>
      </c>
      <c r="C1856" s="12" t="s">
        <v>4070</v>
      </c>
      <c r="D1856" s="12" t="s">
        <v>4099</v>
      </c>
    </row>
    <row r="1857" spans="1:4" ht="18.75" customHeight="1">
      <c r="A1857" s="12" t="s">
        <v>4100</v>
      </c>
      <c r="B1857" s="12" t="s">
        <v>3997</v>
      </c>
      <c r="C1857" s="12" t="s">
        <v>4070</v>
      </c>
      <c r="D1857" s="12" t="s">
        <v>4101</v>
      </c>
    </row>
    <row r="1858" spans="1:4" ht="18.75" customHeight="1">
      <c r="A1858" s="12" t="s">
        <v>4102</v>
      </c>
      <c r="B1858" s="12" t="s">
        <v>3997</v>
      </c>
      <c r="C1858" s="12" t="s">
        <v>4070</v>
      </c>
      <c r="D1858" s="12" t="s">
        <v>4103</v>
      </c>
    </row>
    <row r="1859" spans="1:4" ht="18.75" customHeight="1">
      <c r="A1859" s="12" t="s">
        <v>4104</v>
      </c>
      <c r="B1859" s="12" t="s">
        <v>3997</v>
      </c>
      <c r="C1859" s="12" t="s">
        <v>4070</v>
      </c>
      <c r="D1859" s="12" t="s">
        <v>4105</v>
      </c>
    </row>
    <row r="1860" spans="1:4" ht="18.75" customHeight="1">
      <c r="A1860" s="12" t="s">
        <v>4106</v>
      </c>
      <c r="B1860" s="12" t="s">
        <v>3997</v>
      </c>
      <c r="C1860" s="12" t="s">
        <v>4070</v>
      </c>
      <c r="D1860" s="12" t="s">
        <v>4107</v>
      </c>
    </row>
    <row r="1861" spans="1:4" ht="18.75" customHeight="1">
      <c r="A1861" s="12" t="s">
        <v>4108</v>
      </c>
      <c r="B1861" s="12" t="s">
        <v>3997</v>
      </c>
      <c r="C1861" s="12" t="s">
        <v>4070</v>
      </c>
      <c r="D1861" s="12" t="s">
        <v>4109</v>
      </c>
    </row>
    <row r="1862" spans="1:4" ht="18.75" customHeight="1">
      <c r="A1862" s="12" t="s">
        <v>4110</v>
      </c>
      <c r="B1862" s="12" t="s">
        <v>3997</v>
      </c>
      <c r="C1862" s="12" t="s">
        <v>4070</v>
      </c>
      <c r="D1862" s="12" t="s">
        <v>4111</v>
      </c>
    </row>
    <row r="1863" spans="1:4" ht="18.75" customHeight="1">
      <c r="A1863" s="12" t="s">
        <v>4112</v>
      </c>
      <c r="B1863" s="12" t="s">
        <v>3997</v>
      </c>
      <c r="C1863" s="12" t="s">
        <v>4070</v>
      </c>
      <c r="D1863" s="12" t="s">
        <v>4113</v>
      </c>
    </row>
    <row r="1864" spans="1:4" ht="18.75" customHeight="1">
      <c r="A1864" s="12" t="s">
        <v>4114</v>
      </c>
      <c r="B1864" s="12" t="s">
        <v>3997</v>
      </c>
      <c r="C1864" s="12" t="s">
        <v>4070</v>
      </c>
      <c r="D1864" s="12" t="s">
        <v>4115</v>
      </c>
    </row>
    <row r="1865" spans="1:4" ht="18.75" customHeight="1">
      <c r="A1865" s="12" t="s">
        <v>4116</v>
      </c>
      <c r="B1865" s="12" t="s">
        <v>3997</v>
      </c>
      <c r="C1865" s="12" t="s">
        <v>4070</v>
      </c>
      <c r="D1865" s="12" t="s">
        <v>4117</v>
      </c>
    </row>
    <row r="1866" spans="1:4" ht="18.75" customHeight="1">
      <c r="A1866" s="12" t="s">
        <v>4118</v>
      </c>
      <c r="B1866" s="12" t="s">
        <v>4119</v>
      </c>
      <c r="C1866" s="12" t="s">
        <v>4120</v>
      </c>
      <c r="D1866" s="12" t="s">
        <v>4121</v>
      </c>
    </row>
    <row r="1867" spans="1:4" ht="18.75" customHeight="1">
      <c r="A1867" s="12" t="s">
        <v>4122</v>
      </c>
      <c r="B1867" s="12" t="s">
        <v>4119</v>
      </c>
      <c r="C1867" s="12" t="s">
        <v>4120</v>
      </c>
      <c r="D1867" s="12" t="s">
        <v>4123</v>
      </c>
    </row>
    <row r="1868" spans="1:4" ht="18.75" customHeight="1">
      <c r="A1868" s="12" t="s">
        <v>4124</v>
      </c>
      <c r="B1868" s="12" t="s">
        <v>4119</v>
      </c>
      <c r="C1868" s="12" t="s">
        <v>4120</v>
      </c>
      <c r="D1868" s="12" t="s">
        <v>4125</v>
      </c>
    </row>
    <row r="1869" spans="1:4" ht="18.75" customHeight="1">
      <c r="A1869" s="12" t="s">
        <v>4126</v>
      </c>
      <c r="B1869" s="12" t="s">
        <v>4119</v>
      </c>
      <c r="C1869" s="12" t="s">
        <v>4120</v>
      </c>
      <c r="D1869" s="12" t="s">
        <v>4127</v>
      </c>
    </row>
    <row r="1870" spans="1:4" ht="18.75" customHeight="1">
      <c r="A1870" s="12" t="s">
        <v>4128</v>
      </c>
      <c r="B1870" s="12" t="s">
        <v>4119</v>
      </c>
      <c r="C1870" s="12" t="s">
        <v>4120</v>
      </c>
      <c r="D1870" s="12" t="s">
        <v>4129</v>
      </c>
    </row>
    <row r="1871" spans="1:4" ht="18.75" customHeight="1">
      <c r="A1871" s="12" t="s">
        <v>4130</v>
      </c>
      <c r="B1871" s="12" t="s">
        <v>4119</v>
      </c>
      <c r="C1871" s="12" t="s">
        <v>4120</v>
      </c>
      <c r="D1871" s="12" t="s">
        <v>4131</v>
      </c>
    </row>
    <row r="1872" spans="1:4" ht="18.75" customHeight="1">
      <c r="A1872" s="12" t="s">
        <v>4132</v>
      </c>
      <c r="B1872" s="12" t="s">
        <v>4119</v>
      </c>
      <c r="C1872" s="12" t="s">
        <v>4120</v>
      </c>
      <c r="D1872" s="12" t="s">
        <v>4133</v>
      </c>
    </row>
    <row r="1873" spans="1:4" ht="18.75" customHeight="1">
      <c r="A1873" s="12" t="s">
        <v>4134</v>
      </c>
      <c r="B1873" s="12" t="s">
        <v>4119</v>
      </c>
      <c r="C1873" s="12" t="s">
        <v>4135</v>
      </c>
      <c r="D1873" s="12" t="s">
        <v>4136</v>
      </c>
    </row>
    <row r="1874" spans="1:4" ht="18.75" customHeight="1">
      <c r="A1874" s="12" t="s">
        <v>4137</v>
      </c>
      <c r="B1874" s="12" t="s">
        <v>4119</v>
      </c>
      <c r="C1874" s="12" t="s">
        <v>4135</v>
      </c>
      <c r="D1874" s="12" t="s">
        <v>4138</v>
      </c>
    </row>
    <row r="1875" spans="1:4" ht="18.75" customHeight="1">
      <c r="A1875" s="12" t="s">
        <v>4139</v>
      </c>
      <c r="B1875" s="12" t="s">
        <v>4119</v>
      </c>
      <c r="C1875" s="12" t="s">
        <v>4135</v>
      </c>
      <c r="D1875" s="12" t="s">
        <v>4140</v>
      </c>
    </row>
    <row r="1876" spans="1:4" ht="18.75" customHeight="1">
      <c r="A1876" s="12" t="s">
        <v>4141</v>
      </c>
      <c r="B1876" s="12" t="s">
        <v>4119</v>
      </c>
      <c r="C1876" s="12" t="s">
        <v>4135</v>
      </c>
      <c r="D1876" s="12" t="s">
        <v>4142</v>
      </c>
    </row>
    <row r="1877" spans="1:4" ht="18.75" customHeight="1">
      <c r="A1877" s="12" t="s">
        <v>4143</v>
      </c>
      <c r="B1877" s="12" t="s">
        <v>4119</v>
      </c>
      <c r="C1877" s="12" t="s">
        <v>4135</v>
      </c>
      <c r="D1877" s="12" t="s">
        <v>4144</v>
      </c>
    </row>
    <row r="1878" spans="1:4" ht="18.75" customHeight="1">
      <c r="A1878" s="12" t="s">
        <v>4145</v>
      </c>
      <c r="B1878" s="12" t="s">
        <v>4119</v>
      </c>
      <c r="C1878" s="12" t="s">
        <v>4135</v>
      </c>
      <c r="D1878" s="12" t="s">
        <v>4146</v>
      </c>
    </row>
    <row r="1879" spans="1:4" ht="18.75" customHeight="1">
      <c r="A1879" s="12" t="s">
        <v>4147</v>
      </c>
      <c r="B1879" s="12" t="s">
        <v>4119</v>
      </c>
      <c r="C1879" s="12" t="s">
        <v>4135</v>
      </c>
      <c r="D1879" s="12" t="s">
        <v>4148</v>
      </c>
    </row>
    <row r="1880" spans="1:4" ht="18.75" customHeight="1">
      <c r="A1880" s="12" t="s">
        <v>4149</v>
      </c>
      <c r="B1880" s="12" t="s">
        <v>4119</v>
      </c>
      <c r="C1880" s="12" t="s">
        <v>4135</v>
      </c>
      <c r="D1880" s="12" t="s">
        <v>4150</v>
      </c>
    </row>
    <row r="1881" spans="1:4" ht="18.75" customHeight="1">
      <c r="A1881" s="12" t="s">
        <v>4151</v>
      </c>
      <c r="B1881" s="12" t="s">
        <v>4119</v>
      </c>
      <c r="C1881" s="12" t="s">
        <v>4135</v>
      </c>
      <c r="D1881" s="12" t="s">
        <v>4152</v>
      </c>
    </row>
    <row r="1882" spans="1:4" ht="18.75" customHeight="1">
      <c r="A1882" s="12" t="s">
        <v>4153</v>
      </c>
      <c r="B1882" s="12" t="s">
        <v>4154</v>
      </c>
      <c r="C1882" s="12" t="s">
        <v>4155</v>
      </c>
      <c r="D1882" s="12" t="s">
        <v>4156</v>
      </c>
    </row>
    <row r="1883" spans="1:4" ht="18.75" customHeight="1">
      <c r="A1883" s="12" t="s">
        <v>4157</v>
      </c>
      <c r="B1883" s="12" t="s">
        <v>4154</v>
      </c>
      <c r="C1883" s="12" t="s">
        <v>4155</v>
      </c>
      <c r="D1883" s="12" t="s">
        <v>4158</v>
      </c>
    </row>
    <row r="1884" spans="1:4" ht="18.75" customHeight="1">
      <c r="A1884" s="12" t="s">
        <v>4159</v>
      </c>
      <c r="B1884" s="12" t="s">
        <v>4154</v>
      </c>
      <c r="C1884" s="12" t="s">
        <v>4155</v>
      </c>
      <c r="D1884" s="12" t="s">
        <v>4160</v>
      </c>
    </row>
    <row r="1885" spans="1:4" ht="18.75" customHeight="1">
      <c r="A1885" s="12" t="s">
        <v>4161</v>
      </c>
      <c r="B1885" s="12" t="s">
        <v>4154</v>
      </c>
      <c r="C1885" s="12" t="s">
        <v>4155</v>
      </c>
      <c r="D1885" s="12" t="s">
        <v>4162</v>
      </c>
    </row>
    <row r="1886" spans="1:4" ht="18.75" customHeight="1">
      <c r="A1886" s="12" t="s">
        <v>4163</v>
      </c>
      <c r="B1886" s="12" t="s">
        <v>4154</v>
      </c>
      <c r="C1886" s="12" t="s">
        <v>4155</v>
      </c>
      <c r="D1886" s="12" t="s">
        <v>4164</v>
      </c>
    </row>
    <row r="1887" spans="1:4" ht="18.75" customHeight="1">
      <c r="A1887" s="12" t="s">
        <v>4165</v>
      </c>
      <c r="B1887" s="12" t="s">
        <v>4154</v>
      </c>
      <c r="C1887" s="12" t="s">
        <v>4155</v>
      </c>
      <c r="D1887" s="12" t="s">
        <v>4166</v>
      </c>
    </row>
    <row r="1888" spans="1:4" ht="18.75" customHeight="1">
      <c r="A1888" s="12" t="s">
        <v>4167</v>
      </c>
      <c r="B1888" s="12" t="s">
        <v>4154</v>
      </c>
      <c r="C1888" s="12" t="s">
        <v>4155</v>
      </c>
      <c r="D1888" s="12" t="s">
        <v>4168</v>
      </c>
    </row>
    <row r="1889" spans="1:4" ht="18.75" customHeight="1">
      <c r="A1889" s="12" t="s">
        <v>4169</v>
      </c>
      <c r="B1889" s="12" t="s">
        <v>4154</v>
      </c>
      <c r="C1889" s="12" t="s">
        <v>4155</v>
      </c>
      <c r="D1889" s="12" t="s">
        <v>4170</v>
      </c>
    </row>
    <row r="1890" spans="1:4" ht="18.75" customHeight="1">
      <c r="A1890" s="12" t="s">
        <v>4171</v>
      </c>
      <c r="B1890" s="12" t="s">
        <v>4154</v>
      </c>
      <c r="C1890" s="12" t="s">
        <v>4155</v>
      </c>
      <c r="D1890" s="12" t="s">
        <v>4172</v>
      </c>
    </row>
    <row r="1891" spans="1:4" ht="18.75" customHeight="1">
      <c r="A1891" s="12" t="s">
        <v>4173</v>
      </c>
      <c r="B1891" s="12" t="s">
        <v>4154</v>
      </c>
      <c r="C1891" s="12" t="s">
        <v>4155</v>
      </c>
      <c r="D1891" s="12" t="s">
        <v>4174</v>
      </c>
    </row>
    <row r="1892" spans="1:4" ht="18.75" customHeight="1">
      <c r="A1892" s="12" t="s">
        <v>4175</v>
      </c>
      <c r="B1892" s="12" t="s">
        <v>4154</v>
      </c>
      <c r="C1892" s="12" t="s">
        <v>4155</v>
      </c>
      <c r="D1892" s="12" t="s">
        <v>4176</v>
      </c>
    </row>
    <row r="1893" spans="1:4" ht="18.75" customHeight="1">
      <c r="A1893" s="12" t="s">
        <v>4177</v>
      </c>
      <c r="B1893" s="12" t="s">
        <v>4154</v>
      </c>
      <c r="C1893" s="12" t="s">
        <v>4155</v>
      </c>
      <c r="D1893" s="12" t="s">
        <v>4178</v>
      </c>
    </row>
    <row r="1894" spans="1:4" ht="18.75" customHeight="1">
      <c r="A1894" s="12" t="s">
        <v>4179</v>
      </c>
      <c r="B1894" s="12" t="s">
        <v>4154</v>
      </c>
      <c r="C1894" s="12" t="s">
        <v>4155</v>
      </c>
      <c r="D1894" s="12" t="s">
        <v>4180</v>
      </c>
    </row>
    <row r="1895" spans="1:4" ht="18.75" customHeight="1">
      <c r="A1895" s="12" t="s">
        <v>4181</v>
      </c>
      <c r="B1895" s="12" t="s">
        <v>4154</v>
      </c>
      <c r="C1895" s="12" t="s">
        <v>4155</v>
      </c>
      <c r="D1895" s="12" t="s">
        <v>4182</v>
      </c>
    </row>
    <row r="1896" spans="1:4" ht="18.75" customHeight="1">
      <c r="A1896" s="12" t="s">
        <v>4183</v>
      </c>
      <c r="B1896" s="12" t="s">
        <v>4154</v>
      </c>
      <c r="C1896" s="12" t="s">
        <v>4155</v>
      </c>
      <c r="D1896" s="12" t="s">
        <v>4184</v>
      </c>
    </row>
    <row r="1897" spans="1:4" ht="18.75" customHeight="1">
      <c r="A1897" s="12" t="s">
        <v>4185</v>
      </c>
      <c r="B1897" s="12" t="s">
        <v>4154</v>
      </c>
      <c r="C1897" s="12" t="s">
        <v>4155</v>
      </c>
      <c r="D1897" s="12" t="s">
        <v>4186</v>
      </c>
    </row>
    <row r="1898" spans="1:4" ht="18.75" customHeight="1">
      <c r="A1898" s="12" t="s">
        <v>4187</v>
      </c>
      <c r="B1898" s="12" t="s">
        <v>4154</v>
      </c>
      <c r="C1898" s="12" t="s">
        <v>4155</v>
      </c>
      <c r="D1898" s="12" t="s">
        <v>4188</v>
      </c>
    </row>
    <row r="1899" spans="1:4" ht="18.75" customHeight="1">
      <c r="A1899" s="12" t="s">
        <v>4189</v>
      </c>
      <c r="B1899" s="12" t="s">
        <v>4154</v>
      </c>
      <c r="C1899" s="12" t="s">
        <v>4155</v>
      </c>
      <c r="D1899" s="12" t="s">
        <v>4190</v>
      </c>
    </row>
    <row r="1900" spans="1:4" ht="18.75" customHeight="1">
      <c r="A1900" s="12" t="s">
        <v>4191</v>
      </c>
      <c r="B1900" s="12" t="s">
        <v>4154</v>
      </c>
      <c r="C1900" s="12" t="s">
        <v>4155</v>
      </c>
      <c r="D1900" s="12" t="s">
        <v>4192</v>
      </c>
    </row>
    <row r="1901" spans="1:4" ht="18.75" customHeight="1">
      <c r="A1901" s="12" t="s">
        <v>4193</v>
      </c>
      <c r="B1901" s="12" t="s">
        <v>4154</v>
      </c>
      <c r="C1901" s="12" t="s">
        <v>4194</v>
      </c>
      <c r="D1901" s="12" t="s">
        <v>4195</v>
      </c>
    </row>
    <row r="1902" spans="1:4" ht="18.75" customHeight="1">
      <c r="A1902" s="12" t="s">
        <v>4196</v>
      </c>
      <c r="B1902" s="12" t="s">
        <v>4154</v>
      </c>
      <c r="C1902" s="12" t="s">
        <v>4194</v>
      </c>
      <c r="D1902" s="12" t="s">
        <v>4197</v>
      </c>
    </row>
    <row r="1903" spans="1:4" ht="18.75" customHeight="1">
      <c r="A1903" s="12" t="s">
        <v>4198</v>
      </c>
      <c r="B1903" s="12" t="s">
        <v>4154</v>
      </c>
      <c r="C1903" s="12" t="s">
        <v>4194</v>
      </c>
      <c r="D1903" s="12" t="s">
        <v>4199</v>
      </c>
    </row>
    <row r="1904" spans="1:4" ht="18.75" customHeight="1">
      <c r="A1904" s="12" t="s">
        <v>4200</v>
      </c>
      <c r="B1904" s="12" t="s">
        <v>4154</v>
      </c>
      <c r="C1904" s="12" t="s">
        <v>4194</v>
      </c>
      <c r="D1904" s="12" t="s">
        <v>4201</v>
      </c>
    </row>
    <row r="1905" spans="1:4" ht="18.75" customHeight="1">
      <c r="A1905" s="12" t="s">
        <v>4202</v>
      </c>
      <c r="B1905" s="12" t="s">
        <v>4154</v>
      </c>
      <c r="C1905" s="12" t="s">
        <v>4194</v>
      </c>
      <c r="D1905" s="12" t="s">
        <v>4203</v>
      </c>
    </row>
    <row r="1906" spans="1:4" ht="18.75" customHeight="1">
      <c r="A1906" s="12" t="s">
        <v>4204</v>
      </c>
      <c r="B1906" s="12" t="s">
        <v>4154</v>
      </c>
      <c r="C1906" s="12" t="s">
        <v>4205</v>
      </c>
      <c r="D1906" s="12" t="s">
        <v>4206</v>
      </c>
    </row>
    <row r="1907" spans="1:4" ht="18.75" customHeight="1">
      <c r="A1907" s="12" t="s">
        <v>4207</v>
      </c>
      <c r="B1907" s="12" t="s">
        <v>4154</v>
      </c>
      <c r="C1907" s="12" t="s">
        <v>4205</v>
      </c>
      <c r="D1907" s="12" t="s">
        <v>4208</v>
      </c>
    </row>
    <row r="1908" spans="1:4" ht="18.75" customHeight="1">
      <c r="A1908" s="12" t="s">
        <v>4209</v>
      </c>
      <c r="B1908" s="12" t="s">
        <v>4154</v>
      </c>
      <c r="C1908" s="12" t="s">
        <v>4205</v>
      </c>
      <c r="D1908" s="12" t="s">
        <v>4210</v>
      </c>
    </row>
    <row r="1909" spans="1:4" ht="18.75" customHeight="1">
      <c r="A1909" s="12" t="s">
        <v>4211</v>
      </c>
      <c r="B1909" s="12" t="s">
        <v>4154</v>
      </c>
      <c r="C1909" s="12" t="s">
        <v>4205</v>
      </c>
      <c r="D1909" s="12" t="s">
        <v>4212</v>
      </c>
    </row>
    <row r="1910" spans="1:4" ht="18.75" customHeight="1">
      <c r="A1910" s="12" t="s">
        <v>4213</v>
      </c>
      <c r="B1910" s="12" t="s">
        <v>4154</v>
      </c>
      <c r="C1910" s="12" t="s">
        <v>4205</v>
      </c>
      <c r="D1910" s="12" t="s">
        <v>4214</v>
      </c>
    </row>
    <row r="1911" spans="1:4" ht="18.75" customHeight="1">
      <c r="A1911" s="12" t="s">
        <v>4215</v>
      </c>
      <c r="B1911" s="12" t="s">
        <v>4154</v>
      </c>
      <c r="C1911" s="12" t="s">
        <v>4205</v>
      </c>
      <c r="D1911" s="12" t="s">
        <v>4216</v>
      </c>
    </row>
    <row r="1912" spans="1:4" ht="18.75" customHeight="1">
      <c r="A1912" s="12" t="s">
        <v>4217</v>
      </c>
      <c r="B1912" s="12" t="s">
        <v>4154</v>
      </c>
      <c r="C1912" s="12" t="s">
        <v>4205</v>
      </c>
      <c r="D1912" s="12" t="s">
        <v>4218</v>
      </c>
    </row>
    <row r="1913" spans="1:4" ht="18.75" customHeight="1">
      <c r="A1913" s="12" t="s">
        <v>4219</v>
      </c>
      <c r="B1913" s="12" t="s">
        <v>4154</v>
      </c>
      <c r="C1913" s="12" t="s">
        <v>4205</v>
      </c>
      <c r="D1913" s="12" t="s">
        <v>4220</v>
      </c>
    </row>
    <row r="1914" spans="1:4" ht="18.75" customHeight="1">
      <c r="A1914" s="12" t="s">
        <v>4221</v>
      </c>
      <c r="B1914" s="12" t="s">
        <v>4154</v>
      </c>
      <c r="C1914" s="12" t="s">
        <v>4205</v>
      </c>
      <c r="D1914" s="12" t="s">
        <v>4222</v>
      </c>
    </row>
    <row r="1915" spans="1:4" ht="18.75" customHeight="1">
      <c r="A1915" s="12" t="s">
        <v>4223</v>
      </c>
      <c r="B1915" s="12" t="s">
        <v>4154</v>
      </c>
      <c r="C1915" s="12" t="s">
        <v>4205</v>
      </c>
      <c r="D1915" s="12" t="s">
        <v>4224</v>
      </c>
    </row>
    <row r="1916" spans="1:4" ht="18.75" customHeight="1">
      <c r="A1916" s="12" t="s">
        <v>4225</v>
      </c>
      <c r="B1916" s="12" t="s">
        <v>4154</v>
      </c>
      <c r="C1916" s="12" t="s">
        <v>4205</v>
      </c>
      <c r="D1916" s="12" t="s">
        <v>4226</v>
      </c>
    </row>
    <row r="1917" spans="1:4" ht="18.75" customHeight="1">
      <c r="A1917" s="12" t="s">
        <v>4227</v>
      </c>
      <c r="B1917" s="12" t="s">
        <v>4154</v>
      </c>
      <c r="C1917" s="12" t="s">
        <v>4205</v>
      </c>
      <c r="D1917" s="12" t="s">
        <v>4228</v>
      </c>
    </row>
    <row r="1918" spans="1:4" ht="18.75" customHeight="1">
      <c r="A1918" s="12" t="s">
        <v>4229</v>
      </c>
      <c r="B1918" s="12" t="s">
        <v>4154</v>
      </c>
      <c r="C1918" s="12" t="s">
        <v>4205</v>
      </c>
      <c r="D1918" s="12" t="s">
        <v>4230</v>
      </c>
    </row>
    <row r="1919" spans="1:4" ht="18.75" customHeight="1">
      <c r="A1919" s="12" t="s">
        <v>4231</v>
      </c>
      <c r="B1919" s="12" t="s">
        <v>4154</v>
      </c>
      <c r="C1919" s="12" t="s">
        <v>4205</v>
      </c>
      <c r="D1919" s="12" t="s">
        <v>4232</v>
      </c>
    </row>
    <row r="1920" spans="1:4" ht="18.75" customHeight="1">
      <c r="A1920" s="12" t="s">
        <v>4233</v>
      </c>
      <c r="B1920" s="12" t="s">
        <v>4154</v>
      </c>
      <c r="C1920" s="12" t="s">
        <v>4205</v>
      </c>
      <c r="D1920" s="12" t="s">
        <v>4234</v>
      </c>
    </row>
    <row r="1921" spans="1:4" ht="18.75" customHeight="1">
      <c r="A1921" s="12" t="s">
        <v>4235</v>
      </c>
      <c r="B1921" s="12" t="s">
        <v>4154</v>
      </c>
      <c r="C1921" s="12" t="s">
        <v>4205</v>
      </c>
      <c r="D1921" s="12" t="s">
        <v>4236</v>
      </c>
    </row>
    <row r="1922" spans="1:4" ht="18.75" customHeight="1">
      <c r="A1922" s="12" t="s">
        <v>4237</v>
      </c>
      <c r="B1922" s="12" t="s">
        <v>4154</v>
      </c>
      <c r="C1922" s="12" t="s">
        <v>4238</v>
      </c>
      <c r="D1922" s="12" t="s">
        <v>4239</v>
      </c>
    </row>
    <row r="1923" spans="1:4" ht="18.75" customHeight="1">
      <c r="A1923" s="12" t="s">
        <v>4240</v>
      </c>
      <c r="B1923" s="12" t="s">
        <v>4154</v>
      </c>
      <c r="C1923" s="12" t="s">
        <v>4238</v>
      </c>
      <c r="D1923" s="12" t="s">
        <v>4241</v>
      </c>
    </row>
    <row r="1924" spans="1:4" ht="18.75" customHeight="1">
      <c r="A1924" s="12" t="s">
        <v>4242</v>
      </c>
      <c r="B1924" s="12" t="s">
        <v>4154</v>
      </c>
      <c r="C1924" s="12" t="s">
        <v>4238</v>
      </c>
      <c r="D1924" s="12" t="s">
        <v>4243</v>
      </c>
    </row>
    <row r="1925" spans="1:4" ht="18.75" customHeight="1">
      <c r="A1925" s="12" t="s">
        <v>4244</v>
      </c>
      <c r="B1925" s="12" t="s">
        <v>4154</v>
      </c>
      <c r="C1925" s="12" t="s">
        <v>4238</v>
      </c>
      <c r="D1925" s="12" t="s">
        <v>4245</v>
      </c>
    </row>
    <row r="1926" spans="1:4" ht="18.75" customHeight="1">
      <c r="A1926" s="12" t="s">
        <v>4246</v>
      </c>
      <c r="B1926" s="12" t="s">
        <v>4154</v>
      </c>
      <c r="C1926" s="12" t="s">
        <v>4238</v>
      </c>
      <c r="D1926" s="12" t="s">
        <v>4247</v>
      </c>
    </row>
    <row r="1927" spans="1:4" ht="18.75" customHeight="1">
      <c r="A1927" s="12" t="s">
        <v>4248</v>
      </c>
      <c r="B1927" s="12" t="s">
        <v>4154</v>
      </c>
      <c r="C1927" s="12" t="s">
        <v>4238</v>
      </c>
      <c r="D1927" s="12" t="s">
        <v>4249</v>
      </c>
    </row>
    <row r="1928" spans="1:4" ht="18.75" customHeight="1">
      <c r="A1928" s="12" t="s">
        <v>4250</v>
      </c>
      <c r="B1928" s="12" t="s">
        <v>4154</v>
      </c>
      <c r="C1928" s="12" t="s">
        <v>4238</v>
      </c>
      <c r="D1928" s="12" t="s">
        <v>4251</v>
      </c>
    </row>
    <row r="1929" spans="1:4" ht="18.75" customHeight="1">
      <c r="A1929" s="12" t="s">
        <v>4252</v>
      </c>
      <c r="B1929" s="12" t="s">
        <v>4154</v>
      </c>
      <c r="C1929" s="12" t="s">
        <v>4253</v>
      </c>
      <c r="D1929" s="12" t="s">
        <v>4254</v>
      </c>
    </row>
    <row r="1930" spans="1:4" ht="18.75" customHeight="1">
      <c r="A1930" s="12" t="s">
        <v>4255</v>
      </c>
      <c r="B1930" s="12" t="s">
        <v>4154</v>
      </c>
      <c r="C1930" s="12" t="s">
        <v>4253</v>
      </c>
      <c r="D1930" s="12" t="s">
        <v>4256</v>
      </c>
    </row>
    <row r="1931" spans="1:4" ht="18.75" customHeight="1">
      <c r="A1931" s="12" t="s">
        <v>4257</v>
      </c>
      <c r="B1931" s="12" t="s">
        <v>4154</v>
      </c>
      <c r="C1931" s="12" t="s">
        <v>4253</v>
      </c>
      <c r="D1931" s="12" t="s">
        <v>4258</v>
      </c>
    </row>
    <row r="1932" spans="1:4" ht="18.75" customHeight="1">
      <c r="A1932" s="12" t="s">
        <v>4259</v>
      </c>
      <c r="B1932" s="12" t="s">
        <v>4154</v>
      </c>
      <c r="C1932" s="12" t="s">
        <v>4253</v>
      </c>
      <c r="D1932" s="12" t="s">
        <v>4260</v>
      </c>
    </row>
    <row r="1933" spans="1:4" ht="18.75" customHeight="1">
      <c r="A1933" s="12" t="s">
        <v>4261</v>
      </c>
      <c r="B1933" s="12" t="s">
        <v>4154</v>
      </c>
      <c r="C1933" s="12" t="s">
        <v>4253</v>
      </c>
      <c r="D1933" s="12" t="s">
        <v>4262</v>
      </c>
    </row>
    <row r="1934" spans="1:4" ht="18.75" customHeight="1">
      <c r="A1934" s="12" t="s">
        <v>4263</v>
      </c>
      <c r="B1934" s="12" t="s">
        <v>4154</v>
      </c>
      <c r="C1934" s="12" t="s">
        <v>4253</v>
      </c>
      <c r="D1934" s="12" t="s">
        <v>4264</v>
      </c>
    </row>
    <row r="1935" spans="1:4" ht="18.75" customHeight="1">
      <c r="A1935" s="12" t="s">
        <v>4265</v>
      </c>
      <c r="B1935" s="12" t="s">
        <v>4154</v>
      </c>
      <c r="C1935" s="12" t="s">
        <v>4253</v>
      </c>
      <c r="D1935" s="12" t="s">
        <v>4266</v>
      </c>
    </row>
    <row r="1936" spans="1:4" ht="18.75" customHeight="1">
      <c r="A1936" s="12" t="s">
        <v>4267</v>
      </c>
      <c r="B1936" s="12" t="s">
        <v>4154</v>
      </c>
      <c r="C1936" s="12" t="s">
        <v>4253</v>
      </c>
      <c r="D1936" s="12" t="s">
        <v>4268</v>
      </c>
    </row>
    <row r="1937" spans="1:4" ht="18.75" customHeight="1">
      <c r="A1937" s="12" t="s">
        <v>4269</v>
      </c>
      <c r="B1937" s="12" t="s">
        <v>4154</v>
      </c>
      <c r="C1937" s="12" t="s">
        <v>4253</v>
      </c>
      <c r="D1937" s="12" t="s">
        <v>4270</v>
      </c>
    </row>
    <row r="1938" spans="1:4" ht="18.75" customHeight="1">
      <c r="A1938" s="12" t="s">
        <v>4271</v>
      </c>
      <c r="B1938" s="12" t="s">
        <v>4154</v>
      </c>
      <c r="C1938" s="12" t="s">
        <v>4253</v>
      </c>
      <c r="D1938" s="12" t="s">
        <v>4272</v>
      </c>
    </row>
    <row r="1939" spans="1:4" ht="18.75" customHeight="1">
      <c r="A1939" s="12" t="s">
        <v>4273</v>
      </c>
      <c r="B1939" s="12" t="s">
        <v>4154</v>
      </c>
      <c r="C1939" s="12" t="s">
        <v>4253</v>
      </c>
      <c r="D1939" s="12" t="s">
        <v>4274</v>
      </c>
    </row>
    <row r="1940" spans="1:4" ht="18.75" customHeight="1">
      <c r="A1940" s="12" t="s">
        <v>4275</v>
      </c>
      <c r="B1940" s="12" t="s">
        <v>4154</v>
      </c>
      <c r="C1940" s="12" t="s">
        <v>4253</v>
      </c>
      <c r="D1940" s="12" t="s">
        <v>4276</v>
      </c>
    </row>
    <row r="1941" spans="1:4" ht="18.75" customHeight="1">
      <c r="A1941" s="12" t="s">
        <v>4277</v>
      </c>
      <c r="B1941" s="12" t="s">
        <v>4154</v>
      </c>
      <c r="C1941" s="12" t="s">
        <v>4253</v>
      </c>
      <c r="D1941" s="12" t="s">
        <v>4278</v>
      </c>
    </row>
    <row r="1942" spans="1:4" ht="18.75" customHeight="1">
      <c r="A1942" s="12" t="s">
        <v>4279</v>
      </c>
      <c r="B1942" s="12" t="s">
        <v>4154</v>
      </c>
      <c r="C1942" s="12" t="s">
        <v>4253</v>
      </c>
      <c r="D1942" s="12" t="s">
        <v>4280</v>
      </c>
    </row>
    <row r="1943" spans="1:4" ht="18.75" customHeight="1">
      <c r="A1943" s="12" t="s">
        <v>4281</v>
      </c>
      <c r="B1943" s="12" t="s">
        <v>4154</v>
      </c>
      <c r="C1943" s="12" t="s">
        <v>4253</v>
      </c>
      <c r="D1943" s="12" t="s">
        <v>4282</v>
      </c>
    </row>
    <row r="1944" spans="1:4" ht="18.75" customHeight="1">
      <c r="A1944" s="12" t="s">
        <v>4283</v>
      </c>
      <c r="B1944" s="12" t="s">
        <v>4154</v>
      </c>
      <c r="C1944" s="12" t="s">
        <v>4253</v>
      </c>
      <c r="D1944" s="12" t="s">
        <v>4284</v>
      </c>
    </row>
    <row r="1945" spans="1:4" ht="18.75" customHeight="1">
      <c r="A1945" s="12" t="s">
        <v>4285</v>
      </c>
      <c r="B1945" s="12" t="s">
        <v>4154</v>
      </c>
      <c r="C1945" s="12" t="s">
        <v>4253</v>
      </c>
      <c r="D1945" s="12" t="s">
        <v>4286</v>
      </c>
    </row>
    <row r="1946" spans="1:4" ht="18.75" customHeight="1">
      <c r="A1946" s="12" t="s">
        <v>4287</v>
      </c>
      <c r="B1946" s="12" t="s">
        <v>4154</v>
      </c>
      <c r="C1946" s="12" t="s">
        <v>4288</v>
      </c>
      <c r="D1946" s="12" t="s">
        <v>4289</v>
      </c>
    </row>
    <row r="1947" spans="1:4" ht="18.75" customHeight="1">
      <c r="A1947" s="12" t="s">
        <v>4290</v>
      </c>
      <c r="B1947" s="12" t="s">
        <v>4154</v>
      </c>
      <c r="C1947" s="12" t="s">
        <v>4288</v>
      </c>
      <c r="D1947" s="12" t="s">
        <v>4291</v>
      </c>
    </row>
    <row r="1948" spans="1:4" ht="18.75" customHeight="1">
      <c r="A1948" s="12" t="s">
        <v>4292</v>
      </c>
      <c r="B1948" s="12" t="s">
        <v>4154</v>
      </c>
      <c r="C1948" s="12" t="s">
        <v>4288</v>
      </c>
      <c r="D1948" s="12" t="s">
        <v>4293</v>
      </c>
    </row>
    <row r="1949" spans="1:4" ht="18.75" customHeight="1">
      <c r="A1949" s="12" t="s">
        <v>4294</v>
      </c>
      <c r="B1949" s="12" t="s">
        <v>4154</v>
      </c>
      <c r="C1949" s="12" t="s">
        <v>4288</v>
      </c>
      <c r="D1949" s="12" t="s">
        <v>4295</v>
      </c>
    </row>
    <row r="1950" spans="1:4" ht="18.75" customHeight="1">
      <c r="A1950" s="12" t="s">
        <v>4296</v>
      </c>
      <c r="B1950" s="12" t="s">
        <v>4154</v>
      </c>
      <c r="C1950" s="12" t="s">
        <v>4288</v>
      </c>
      <c r="D1950" s="12" t="s">
        <v>4297</v>
      </c>
    </row>
    <row r="1951" spans="1:4" ht="18.75" customHeight="1">
      <c r="A1951" s="12" t="s">
        <v>4298</v>
      </c>
      <c r="B1951" s="12" t="s">
        <v>4154</v>
      </c>
      <c r="C1951" s="12" t="s">
        <v>4288</v>
      </c>
      <c r="D1951" s="12" t="s">
        <v>4299</v>
      </c>
    </row>
    <row r="1952" spans="1:4" ht="18.75" customHeight="1">
      <c r="A1952" s="12" t="s">
        <v>4300</v>
      </c>
      <c r="B1952" s="12" t="s">
        <v>4154</v>
      </c>
      <c r="C1952" s="12" t="s">
        <v>4288</v>
      </c>
      <c r="D1952" s="12" t="s">
        <v>4301</v>
      </c>
    </row>
    <row r="1953" spans="1:4" ht="18.75" customHeight="1">
      <c r="A1953" s="12" t="s">
        <v>4302</v>
      </c>
      <c r="B1953" s="12" t="s">
        <v>4154</v>
      </c>
      <c r="C1953" s="12" t="s">
        <v>4288</v>
      </c>
      <c r="D1953" s="12" t="s">
        <v>4303</v>
      </c>
    </row>
    <row r="1954" spans="1:4" ht="18.75" customHeight="1">
      <c r="A1954" s="12" t="s">
        <v>4304</v>
      </c>
      <c r="B1954" s="12" t="s">
        <v>4154</v>
      </c>
      <c r="C1954" s="12" t="s">
        <v>4288</v>
      </c>
      <c r="D1954" s="12" t="s">
        <v>4305</v>
      </c>
    </row>
    <row r="1955" spans="1:4" ht="18.75" customHeight="1">
      <c r="A1955" s="12" t="s">
        <v>4306</v>
      </c>
      <c r="B1955" s="12" t="s">
        <v>4154</v>
      </c>
      <c r="C1955" s="12" t="s">
        <v>4288</v>
      </c>
      <c r="D1955" s="12" t="s">
        <v>4307</v>
      </c>
    </row>
    <row r="1956" spans="1:4" ht="18.75" customHeight="1">
      <c r="A1956" s="12" t="s">
        <v>4308</v>
      </c>
      <c r="B1956" s="12" t="s">
        <v>4154</v>
      </c>
      <c r="C1956" s="12" t="s">
        <v>4288</v>
      </c>
      <c r="D1956" s="12" t="s">
        <v>4309</v>
      </c>
    </row>
    <row r="1957" spans="1:4" ht="18.75" customHeight="1">
      <c r="A1957" s="12" t="s">
        <v>4310</v>
      </c>
      <c r="B1957" s="12" t="s">
        <v>4154</v>
      </c>
      <c r="C1957" s="12" t="s">
        <v>4288</v>
      </c>
      <c r="D1957" s="12" t="s">
        <v>4311</v>
      </c>
    </row>
    <row r="1958" spans="1:4" ht="18.75" customHeight="1">
      <c r="A1958" s="12" t="s">
        <v>4312</v>
      </c>
      <c r="B1958" s="12" t="s">
        <v>4154</v>
      </c>
      <c r="C1958" s="12" t="s">
        <v>4313</v>
      </c>
      <c r="D1958" s="12" t="s">
        <v>4314</v>
      </c>
    </row>
    <row r="1959" spans="1:4" ht="18.75" customHeight="1">
      <c r="A1959" s="12" t="s">
        <v>4315</v>
      </c>
      <c r="B1959" s="12" t="s">
        <v>4154</v>
      </c>
      <c r="C1959" s="12" t="s">
        <v>4313</v>
      </c>
      <c r="D1959" s="12" t="s">
        <v>4316</v>
      </c>
    </row>
    <row r="1960" spans="1:4" ht="18.75" customHeight="1">
      <c r="A1960" s="12" t="s">
        <v>4317</v>
      </c>
      <c r="B1960" s="12" t="s">
        <v>4154</v>
      </c>
      <c r="C1960" s="12" t="s">
        <v>4313</v>
      </c>
      <c r="D1960" s="12" t="s">
        <v>4318</v>
      </c>
    </row>
    <row r="1961" spans="1:4" ht="18.75" customHeight="1">
      <c r="A1961" s="12" t="s">
        <v>4319</v>
      </c>
      <c r="B1961" s="12" t="s">
        <v>4154</v>
      </c>
      <c r="C1961" s="12" t="s">
        <v>4313</v>
      </c>
      <c r="D1961" s="12" t="s">
        <v>4320</v>
      </c>
    </row>
    <row r="1962" spans="1:4" ht="18.75" customHeight="1">
      <c r="A1962" s="12" t="s">
        <v>4321</v>
      </c>
      <c r="B1962" s="12" t="s">
        <v>4154</v>
      </c>
      <c r="C1962" s="12" t="s">
        <v>4313</v>
      </c>
      <c r="D1962" s="12" t="s">
        <v>4322</v>
      </c>
    </row>
    <row r="1963" spans="1:4" ht="18.75" customHeight="1">
      <c r="A1963" s="12" t="s">
        <v>4323</v>
      </c>
      <c r="B1963" s="12" t="s">
        <v>4154</v>
      </c>
      <c r="C1963" s="12" t="s">
        <v>4313</v>
      </c>
      <c r="D1963" s="12" t="s">
        <v>4324</v>
      </c>
    </row>
    <row r="1964" spans="1:4" ht="18.75" customHeight="1">
      <c r="A1964" s="12" t="s">
        <v>4325</v>
      </c>
      <c r="B1964" s="12" t="s">
        <v>4154</v>
      </c>
      <c r="C1964" s="12" t="s">
        <v>4313</v>
      </c>
      <c r="D1964" s="12" t="s">
        <v>4326</v>
      </c>
    </row>
    <row r="1965" spans="1:4" ht="18.75" customHeight="1">
      <c r="A1965" s="12" t="s">
        <v>4327</v>
      </c>
      <c r="B1965" s="12" t="s">
        <v>4154</v>
      </c>
      <c r="C1965" s="12" t="s">
        <v>4313</v>
      </c>
      <c r="D1965" s="12" t="s">
        <v>4328</v>
      </c>
    </row>
    <row r="1966" spans="1:4" ht="18.75" customHeight="1">
      <c r="A1966" s="12" t="s">
        <v>4329</v>
      </c>
      <c r="B1966" s="12" t="s">
        <v>4154</v>
      </c>
      <c r="C1966" s="12" t="s">
        <v>4313</v>
      </c>
      <c r="D1966" s="12" t="s">
        <v>4330</v>
      </c>
    </row>
    <row r="1967" spans="1:4" ht="18.75" customHeight="1">
      <c r="A1967" s="12" t="s">
        <v>4331</v>
      </c>
      <c r="B1967" s="12" t="s">
        <v>4154</v>
      </c>
      <c r="C1967" s="12" t="s">
        <v>4313</v>
      </c>
      <c r="D1967" s="12" t="s">
        <v>4332</v>
      </c>
    </row>
    <row r="1968" spans="1:4" ht="18.75" customHeight="1">
      <c r="A1968" s="12" t="s">
        <v>4333</v>
      </c>
      <c r="B1968" s="12" t="s">
        <v>4154</v>
      </c>
      <c r="C1968" s="12" t="s">
        <v>4313</v>
      </c>
      <c r="D1968" s="12" t="s">
        <v>4334</v>
      </c>
    </row>
    <row r="1969" spans="1:4" ht="18.75" customHeight="1">
      <c r="A1969" s="12" t="s">
        <v>4335</v>
      </c>
      <c r="B1969" s="12" t="s">
        <v>4154</v>
      </c>
      <c r="C1969" s="12" t="s">
        <v>4313</v>
      </c>
      <c r="D1969" s="12" t="s">
        <v>4336</v>
      </c>
    </row>
    <row r="1970" spans="1:4" ht="18.75" customHeight="1">
      <c r="A1970" s="12" t="s">
        <v>4337</v>
      </c>
      <c r="B1970" s="12" t="s">
        <v>4154</v>
      </c>
      <c r="C1970" s="12" t="s">
        <v>4338</v>
      </c>
      <c r="D1970" s="12" t="s">
        <v>4339</v>
      </c>
    </row>
    <row r="1971" spans="1:4" ht="18.75" customHeight="1">
      <c r="A1971" s="12" t="s">
        <v>4340</v>
      </c>
      <c r="B1971" s="12" t="s">
        <v>4154</v>
      </c>
      <c r="C1971" s="12" t="s">
        <v>4338</v>
      </c>
      <c r="D1971" s="12" t="s">
        <v>4341</v>
      </c>
    </row>
    <row r="1972" spans="1:4" ht="18.75" customHeight="1">
      <c r="A1972" s="12" t="s">
        <v>4342</v>
      </c>
      <c r="B1972" s="12" t="s">
        <v>4154</v>
      </c>
      <c r="C1972" s="12" t="s">
        <v>4338</v>
      </c>
      <c r="D1972" s="12" t="s">
        <v>4343</v>
      </c>
    </row>
    <row r="1973" spans="1:4" ht="18.75" customHeight="1">
      <c r="A1973" s="12" t="s">
        <v>4344</v>
      </c>
      <c r="B1973" s="12" t="s">
        <v>4154</v>
      </c>
      <c r="C1973" s="12" t="s">
        <v>4338</v>
      </c>
      <c r="D1973" s="12" t="s">
        <v>4345</v>
      </c>
    </row>
    <row r="1974" spans="1:4" ht="18.75" customHeight="1">
      <c r="A1974" s="12" t="s">
        <v>4346</v>
      </c>
      <c r="B1974" s="12" t="s">
        <v>4154</v>
      </c>
      <c r="C1974" s="12" t="s">
        <v>4338</v>
      </c>
      <c r="D1974" s="12" t="s">
        <v>4347</v>
      </c>
    </row>
    <row r="1975" spans="1:4" ht="18.75" customHeight="1">
      <c r="A1975" s="12" t="s">
        <v>4348</v>
      </c>
      <c r="B1975" s="12" t="s">
        <v>4154</v>
      </c>
      <c r="C1975" s="12" t="s">
        <v>4338</v>
      </c>
      <c r="D1975" s="12" t="s">
        <v>4349</v>
      </c>
    </row>
    <row r="1976" spans="1:4" ht="18.75" customHeight="1">
      <c r="A1976" s="12" t="s">
        <v>4350</v>
      </c>
      <c r="B1976" s="12" t="s">
        <v>4154</v>
      </c>
      <c r="C1976" s="12" t="s">
        <v>4338</v>
      </c>
      <c r="D1976" s="12" t="s">
        <v>4351</v>
      </c>
    </row>
    <row r="1977" spans="1:4" ht="18.75" customHeight="1">
      <c r="A1977" s="12" t="s">
        <v>4352</v>
      </c>
      <c r="B1977" s="12" t="s">
        <v>4154</v>
      </c>
      <c r="C1977" s="12" t="s">
        <v>4338</v>
      </c>
      <c r="D1977" s="12" t="s">
        <v>4353</v>
      </c>
    </row>
    <row r="1978" spans="1:4" ht="18.75" customHeight="1">
      <c r="A1978" s="12" t="s">
        <v>4354</v>
      </c>
      <c r="B1978" s="12" t="s">
        <v>4154</v>
      </c>
      <c r="C1978" s="12" t="s">
        <v>4355</v>
      </c>
      <c r="D1978" s="12" t="s">
        <v>4356</v>
      </c>
    </row>
    <row r="1979" spans="1:4" ht="18.75" customHeight="1">
      <c r="A1979" s="12" t="s">
        <v>4357</v>
      </c>
      <c r="B1979" s="12" t="s">
        <v>4154</v>
      </c>
      <c r="C1979" s="12" t="s">
        <v>4355</v>
      </c>
      <c r="D1979" s="12" t="s">
        <v>4358</v>
      </c>
    </row>
    <row r="1980" spans="1:4" ht="18.75" customHeight="1">
      <c r="A1980" s="12" t="s">
        <v>4359</v>
      </c>
      <c r="B1980" s="12" t="s">
        <v>4154</v>
      </c>
      <c r="C1980" s="12" t="s">
        <v>4355</v>
      </c>
      <c r="D1980" s="12" t="s">
        <v>4360</v>
      </c>
    </row>
    <row r="1981" spans="1:4" ht="18.75" customHeight="1">
      <c r="A1981" s="12" t="s">
        <v>4361</v>
      </c>
      <c r="B1981" s="12" t="s">
        <v>4154</v>
      </c>
      <c r="C1981" s="12" t="s">
        <v>4355</v>
      </c>
      <c r="D1981" s="12" t="s">
        <v>4362</v>
      </c>
    </row>
    <row r="1982" spans="1:4" ht="18.75" customHeight="1">
      <c r="A1982" s="12" t="s">
        <v>4363</v>
      </c>
      <c r="B1982" s="12" t="s">
        <v>4364</v>
      </c>
      <c r="C1982" s="12" t="s">
        <v>4365</v>
      </c>
      <c r="D1982" s="12" t="s">
        <v>4366</v>
      </c>
    </row>
    <row r="1983" spans="1:4" ht="18.75" customHeight="1">
      <c r="A1983" s="12" t="s">
        <v>4367</v>
      </c>
      <c r="B1983" s="12" t="s">
        <v>4364</v>
      </c>
      <c r="C1983" s="12" t="s">
        <v>4365</v>
      </c>
      <c r="D1983" s="12" t="s">
        <v>4368</v>
      </c>
    </row>
    <row r="1984" spans="1:4" ht="18.75" customHeight="1">
      <c r="A1984" s="12" t="s">
        <v>4369</v>
      </c>
      <c r="B1984" s="12" t="s">
        <v>4364</v>
      </c>
      <c r="C1984" s="12" t="s">
        <v>4365</v>
      </c>
      <c r="D1984" s="12" t="s">
        <v>4370</v>
      </c>
    </row>
    <row r="1985" spans="1:4" ht="18.75" customHeight="1">
      <c r="A1985" s="12" t="s">
        <v>4371</v>
      </c>
      <c r="B1985" s="12" t="s">
        <v>4364</v>
      </c>
      <c r="C1985" s="12" t="s">
        <v>4365</v>
      </c>
      <c r="D1985" s="12" t="s">
        <v>4372</v>
      </c>
    </row>
    <row r="1986" spans="1:4" ht="18.75" customHeight="1">
      <c r="A1986" s="12" t="s">
        <v>4373</v>
      </c>
      <c r="B1986" s="12" t="s">
        <v>4364</v>
      </c>
      <c r="C1986" s="12" t="s">
        <v>4365</v>
      </c>
      <c r="D1986" s="12" t="s">
        <v>4374</v>
      </c>
    </row>
    <row r="1987" spans="1:4" ht="18.75" customHeight="1">
      <c r="A1987" s="12" t="s">
        <v>4375</v>
      </c>
      <c r="B1987" s="12" t="s">
        <v>4364</v>
      </c>
      <c r="C1987" s="12" t="s">
        <v>4365</v>
      </c>
      <c r="D1987" s="12" t="s">
        <v>4376</v>
      </c>
    </row>
    <row r="1988" spans="1:4" ht="18.75" customHeight="1">
      <c r="A1988" s="12" t="s">
        <v>4377</v>
      </c>
      <c r="B1988" s="12" t="s">
        <v>4364</v>
      </c>
      <c r="C1988" s="12" t="s">
        <v>4378</v>
      </c>
      <c r="D1988" s="12" t="s">
        <v>4379</v>
      </c>
    </row>
    <row r="1989" spans="1:4" ht="18.75" customHeight="1">
      <c r="A1989" s="12" t="s">
        <v>4380</v>
      </c>
      <c r="B1989" s="12" t="s">
        <v>4364</v>
      </c>
      <c r="C1989" s="12" t="s">
        <v>4378</v>
      </c>
      <c r="D1989" s="12" t="s">
        <v>4381</v>
      </c>
    </row>
    <row r="1990" spans="1:4" ht="18.75" customHeight="1">
      <c r="A1990" s="12" t="s">
        <v>4382</v>
      </c>
      <c r="B1990" s="12" t="s">
        <v>4364</v>
      </c>
      <c r="C1990" s="12" t="s">
        <v>4378</v>
      </c>
      <c r="D1990" s="12" t="s">
        <v>4383</v>
      </c>
    </row>
    <row r="1991" spans="1:4" ht="18.75" customHeight="1">
      <c r="A1991" s="12" t="s">
        <v>4384</v>
      </c>
      <c r="B1991" s="12" t="s">
        <v>4364</v>
      </c>
      <c r="C1991" s="12" t="s">
        <v>4378</v>
      </c>
      <c r="D1991" s="12" t="s">
        <v>4385</v>
      </c>
    </row>
    <row r="1992" spans="1:4" ht="18.75" customHeight="1">
      <c r="A1992" s="12" t="s">
        <v>4386</v>
      </c>
      <c r="B1992" s="12" t="s">
        <v>4387</v>
      </c>
      <c r="C1992" s="12" t="s">
        <v>4388</v>
      </c>
      <c r="D1992" s="12" t="s">
        <v>4389</v>
      </c>
    </row>
    <row r="1993" spans="1:4" ht="18.75" customHeight="1">
      <c r="A1993" s="12" t="s">
        <v>4390</v>
      </c>
      <c r="B1993" s="12" t="s">
        <v>4387</v>
      </c>
      <c r="C1993" s="12" t="s">
        <v>4388</v>
      </c>
      <c r="D1993" s="12" t="s">
        <v>4391</v>
      </c>
    </row>
  </sheetData>
  <phoneticPr fontId="84"/>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AIスキャン</vt:lpstr>
      <vt:lpstr>情報入力</vt:lpstr>
      <vt:lpstr>申請用シート</vt:lpstr>
      <vt:lpstr>最低賃金表</vt:lpstr>
      <vt:lpstr>リスト</vt:lpstr>
      <vt:lpstr>業種コード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PC40 KIZASHI</dc:creator>
  <cp:lastModifiedBy>PC40 KIZASHI</cp:lastModifiedBy>
  <dcterms:created xsi:type="dcterms:W3CDTF">2022-07-12T01:07:19Z</dcterms:created>
  <dcterms:modified xsi:type="dcterms:W3CDTF">2025-11-10T02:53:10Z</dcterms:modified>
</cp:coreProperties>
</file>